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user\Олена\Олена\програми\2025\розпорядження\липень\"/>
    </mc:Choice>
  </mc:AlternateContent>
  <xr:revisionPtr revIDLastSave="0" documentId="13_ncr:1_{93069BD6-7AC4-4796-A1DF-D096E70E3D7E}" xr6:coauthVersionLast="47" xr6:coauthVersionMax="47" xr10:uidLastSave="{00000000-0000-0000-0000-000000000000}"/>
  <bookViews>
    <workbookView xWindow="-120" yWindow="-120" windowWidth="29040" windowHeight="15720" xr2:uid="{00000000-000D-0000-FFFF-FFFF00000000}"/>
  </bookViews>
  <sheets>
    <sheet name="Аркуш2" sheetId="1" r:id="rId1"/>
  </sheets>
  <definedNames>
    <definedName name="_xlnm._FilterDatabase" localSheetId="0" hidden="1">Аркуш2!$A$10:$H$362</definedName>
    <definedName name="_xlnm.Print_Titles" localSheetId="0">Аркуш2!$8:$10</definedName>
    <definedName name="_xlnm.Print_Area" localSheetId="0">Аркуш2!$A$1:$H$393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384" i="1" l="1"/>
  <c r="G375" i="1"/>
  <c r="G360" i="1"/>
  <c r="G359" i="1"/>
  <c r="G317" i="1"/>
  <c r="G235" i="1"/>
  <c r="G130" i="1"/>
  <c r="G124" i="1"/>
  <c r="G60" i="1"/>
  <c r="G44" i="1"/>
  <c r="G38" i="1"/>
  <c r="G36" i="1"/>
  <c r="G32" i="1"/>
  <c r="G263" i="1"/>
  <c r="G267" i="1"/>
  <c r="G361" i="1" l="1"/>
  <c r="G391" i="1" l="1"/>
  <c r="G335" i="1"/>
  <c r="G386" i="1" l="1"/>
  <c r="G154" i="1"/>
  <c r="G158" i="1" l="1"/>
  <c r="G379" i="1" l="1"/>
  <c r="G357" i="1"/>
  <c r="G351" i="1"/>
  <c r="G341" i="1"/>
  <c r="G321" i="1"/>
  <c r="G315" i="1"/>
  <c r="G297" i="1"/>
  <c r="G275" i="1"/>
  <c r="G215" i="1"/>
  <c r="G209" i="1"/>
  <c r="G203" i="1"/>
  <c r="G193" i="1"/>
  <c r="G187" i="1"/>
  <c r="G181" i="1"/>
  <c r="G141" i="1"/>
  <c r="G142" i="1" s="1"/>
  <c r="G136" i="1"/>
  <c r="G122" i="1"/>
  <c r="G104" i="1"/>
  <c r="G98" i="1"/>
  <c r="G88" i="1"/>
  <c r="G82" i="1"/>
  <c r="G76" i="1"/>
  <c r="G70" i="1"/>
  <c r="G64" i="1"/>
  <c r="G58" i="1"/>
  <c r="G48" i="1"/>
  <c r="G42" i="1"/>
  <c r="G28" i="1"/>
  <c r="G22" i="1"/>
  <c r="G217" i="1" l="1"/>
  <c r="G388" i="1" s="1"/>
  <c r="G390" i="1" s="1"/>
</calcChain>
</file>

<file path=xl/sharedStrings.xml><?xml version="1.0" encoding="utf-8"?>
<sst xmlns="http://schemas.openxmlformats.org/spreadsheetml/2006/main" count="923" uniqueCount="690">
  <si>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</si>
  <si>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</si>
  <si>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</si>
  <si>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</si>
  <si>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</si>
  <si>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</si>
  <si>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</si>
  <si>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</si>
  <si>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</si>
  <si>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</si>
  <si>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</si>
  <si>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</si>
  <si>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</si>
  <si>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</si>
  <si>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КНП ЛОР «Львівська обласна клінічна лікарня»</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</si>
  <si>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</si>
  <si>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</si>
  <si>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</si>
  <si>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</si>
  <si>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</si>
  <si>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</si>
  <si>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</si>
  <si>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</si>
  <si>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</si>
  <si>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</si>
  <si>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</si>
  <si>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</si>
  <si>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</si>
  <si>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</si>
  <si>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</si>
  <si>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</si>
  <si>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</si>
  <si>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</si>
  <si>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</si>
  <si>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</si>
  <si>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</si>
  <si>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</si>
  <si>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</si>
  <si>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</si>
  <si>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</si>
  <si>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</si>
  <si>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</si>
  <si>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</si>
  <si>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</si>
  <si>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</si>
  <si>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</si>
  <si>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</si>
  <si>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</si>
  <si>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</si>
  <si>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</si>
  <si>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</si>
  <si>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</si>
  <si>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</si>
  <si>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</si>
  <si>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</si>
  <si>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</si>
  <si>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</si>
  <si>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</si>
  <si>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</si>
  <si>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</si>
  <si>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</si>
  <si>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</si>
  <si>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</si>
  <si>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</si>
  <si>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</si>
  <si>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</si>
  <si>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</si>
  <si>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</si>
  <si>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</si>
  <si>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</si>
  <si>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</si>
  <si>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</si>
  <si>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</si>
  <si>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</si>
  <si>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</si>
  <si>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</si>
  <si>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</si>
  <si>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</si>
  <si>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</si>
  <si>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</si>
  <si>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</si>
  <si>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</si>
  <si>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</si>
  <si>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</si>
  <si>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</si>
  <si>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</si>
  <si>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</si>
  <si>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</si>
  <si>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</si>
  <si>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</si>
  <si>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</si>
  <si>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</si>
  <si>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</si>
  <si>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</si>
  <si>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</si>
  <si>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</si>
  <si>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</si>
  <si>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</si>
  <si>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</si>
  <si>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</si>
  <si>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</si>
  <si>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</si>
  <si>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</si>
  <si>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</si>
  <si>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</si>
  <si>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</si>
  <si>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</si>
  <si>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</si>
  <si>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</si>
  <si>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</si>
  <si>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</si>
  <si>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</si>
  <si>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</si>
  <si>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</si>
  <si>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</si>
  <si>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</si>
  <si>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</si>
  <si>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</si>
  <si>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</si>
  <si>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</si>
  <si>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</si>
  <si>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</si>
  <si>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</si>
  <si>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</si>
  <si>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</si>
  <si>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</si>
  <si>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</si>
  <si>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</si>
  <si>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</si>
  <si>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</si>
  <si>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</si>
  <si>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</si>
  <si>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</si>
  <si>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</si>
  <si>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</si>
  <si>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</si>
  <si>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</si>
  <si>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</si>
  <si>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</si>
  <si>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</si>
  <si>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</si>
  <si>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</si>
  <si>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</si>
  <si>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</si>
  <si>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</si>
  <si>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</si>
  <si>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</si>
  <si>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</si>
  <si>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</si>
  <si>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</si>
  <si>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</si>
  <si>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</si>
  <si>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</si>
  <si>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</si>
  <si>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</si>
  <si>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</si>
  <si>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</si>
  <si>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</si>
  <si>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</si>
  <si>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</si>
  <si>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</si>
  <si>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</si>
  <si>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</si>
  <si>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</si>
  <si>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</si>
  <si>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</si>
  <si>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</si>
  <si>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</si>
  <si>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</si>
  <si>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</si>
  <si>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</si>
  <si>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</si>
  <si>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</si>
  <si>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</si>
  <si>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</si>
  <si>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</si>
  <si>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</si>
  <si>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</si>
  <si>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</si>
  <si>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</si>
  <si>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</si>
  <si>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</si>
  <si>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</si>
  <si>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</si>
  <si>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</si>
  <si>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</si>
  <si>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</si>
  <si>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</si>
  <si>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</si>
  <si>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</si>
  <si>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</si>
  <si>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</si>
  <si>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</si>
  <si>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</si>
  <si>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</si>
  <si>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</si>
  <si>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</si>
  <si>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</si>
  <si>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</si>
  <si>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</si>
  <si>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</si>
  <si>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</si>
  <si>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</si>
  <si>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</si>
  <si>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</si>
  <si>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</si>
  <si>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</si>
  <si>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</si>
  <si>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</si>
  <si>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</si>
  <si>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</si>
  <si>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</si>
  <si>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</si>
  <si>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</si>
  <si>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</si>
  <si>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</si>
  <si>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</si>
  <si>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</si>
  <si>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</si>
  <si>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</si>
  <si>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</si>
  <si>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</si>
  <si>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</si>
  <si>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</si>
  <si>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</si>
  <si>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</si>
  <si>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</si>
  <si>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</si>
  <si>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</si>
  <si>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</si>
  <si>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</si>
  <si>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</si>
  <si>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</si>
  <si>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</si>
  <si>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</si>
  <si>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</si>
  <si>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</si>
  <si>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</si>
  <si>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</si>
  <si>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</si>
  <si>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</si>
  <si>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</si>
  <si>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</si>
  <si>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</si>
  <si>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</si>
  <si>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</si>
  <si>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</si>
  <si>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</si>
  <si>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</si>
  <si>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</si>
  <si>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</si>
  <si>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</si>
  <si>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</si>
  <si>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</si>
  <si>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</si>
  <si>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</si>
  <si>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</si>
  <si>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</si>
  <si>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</si>
  <si>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</si>
  <si>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</si>
  <si>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</si>
  <si>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</si>
  <si>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</si>
  <si>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</si>
  <si>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</si>
  <si>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</si>
  <si>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</si>
  <si>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</si>
  <si>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</si>
  <si>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</si>
  <si>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</si>
  <si>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</si>
  <si>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</si>
  <si>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</si>
  <si>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</si>
  <si>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</si>
  <si>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</si>
  <si>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</si>
  <si>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</si>
  <si>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</si>
  <si>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</si>
  <si>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</si>
  <si>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</si>
  <si>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</si>
  <si>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</si>
  <si>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</si>
  <si>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</si>
  <si>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</si>
  <si>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</si>
  <si>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</si>
  <si>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</si>
  <si>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</si>
  <si>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</si>
  <si>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</si>
  <si>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</si>
  <si>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</si>
  <si>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</si>
  <si>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</si>
  <si>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</si>
  <si>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</si>
  <si>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</si>
  <si>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</si>
  <si>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</si>
  <si>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</si>
  <si>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</si>
  <si>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</si>
  <si>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</si>
  <si>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</si>
  <si>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</si>
  <si>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</si>
  <si>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</si>
  <si>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</si>
  <si>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</si>
  <si>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</si>
  <si>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</si>
  <si>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</si>
  <si>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</si>
  <si>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</si>
  <si>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</si>
  <si>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</si>
  <si>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</si>
  <si>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</si>
  <si>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</si>
  <si>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</si>
  <si>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</si>
  <si>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</si>
  <si>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</si>
  <si>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</si>
  <si>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</si>
  <si>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</si>
  <si>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</si>
  <si>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</si>
  <si>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</si>
  <si>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</si>
  <si>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</si>
  <si>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</si>
  <si>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</si>
  <si>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</si>
  <si>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</si>
  <si>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</si>
  <si>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</si>
  <si>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</si>
  <si>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</si>
  <si>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</si>
  <si>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</si>
  <si>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</si>
  <si>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</si>
  <si>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</si>
  <si>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</si>
  <si>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</si>
  <si>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</si>
  <si>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</si>
  <si>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</si>
  <si>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</si>
  <si>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</si>
  <si>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</si>
  <si>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</si>
  <si>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</si>
  <si>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</si>
  <si>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</si>
  <si>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</si>
  <si>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</si>
  <si>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</si>
  <si>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</si>
  <si>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</si>
  <si>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</si>
  <si>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</si>
  <si>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</si>
  <si>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</si>
  <si>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</si>
  <si>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</si>
  <si>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</si>
  <si>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</si>
  <si>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</si>
  <si>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</si>
  <si>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</si>
  <si>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</si>
  <si>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</si>
  <si>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</si>
  <si>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</si>
  <si>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</si>
  <si>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</si>
  <si>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</si>
  <si>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</si>
  <si>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</si>
  <si>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</si>
  <si>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</si>
  <si>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</si>
  <si>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</si>
  <si>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</si>
  <si>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</si>
  <si>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</si>
  <si>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</si>
  <si>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</si>
  <si>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</si>
  <si>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</si>
  <si>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</si>
  <si>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</si>
  <si>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</si>
  <si>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</si>
  <si>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</si>
  <si>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</si>
  <si>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</si>
  <si>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</si>
  <si>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</si>
  <si>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</si>
  <si>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</si>
  <si>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</si>
  <si>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</si>
  <si>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t>2.6</t>
    </r>
    <r>
      <rPr>
        <i/>
        <sz val="9"/>
        <rFont val="Times New Roman"/>
        <family val="1"/>
        <charset val="204"/>
      </rPr>
      <t>.</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</si>
  <si>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</si>
  <si>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</si>
  <si>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</si>
  <si>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</si>
  <si>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</si>
  <si>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</si>
  <si>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</si>
  <si>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</si>
  <si>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</si>
  <si>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</si>
  <si>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</si>
  <si>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</si>
  <si>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</si>
  <si>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</si>
  <si>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</si>
  <si>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</si>
  <si>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</si>
  <si>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</si>
  <si>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</si>
  <si>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</si>
  <si>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</si>
  <si>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</si>
  <si>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</si>
  <si>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</si>
  <si>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</si>
  <si>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</si>
  <si>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</si>
  <si>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</si>
  <si>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</si>
  <si>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</si>
  <si>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</si>
  <si>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</si>
  <si>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</si>
  <si>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</si>
  <si>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</si>
  <si>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</si>
  <si>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</si>
  <si>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</si>
  <si>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</si>
  <si>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</si>
  <si>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</si>
  <si>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</si>
  <si>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</si>
  <si>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</si>
  <si>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</si>
  <si>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</si>
  <si>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</si>
  <si>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</si>
  <si>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</si>
  <si>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</si>
  <si>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</si>
  <si>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</si>
  <si>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</si>
  <si>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</si>
  <si>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</si>
  <si>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</si>
  <si>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</si>
  <si>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</si>
  <si>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</si>
  <si>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</si>
  <si>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</si>
  <si>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</si>
  <si>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</si>
  <si>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</si>
  <si>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</si>
  <si>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</si>
  <si>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</si>
  <si>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</si>
  <si>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</si>
  <si>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</si>
  <si>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</si>
  <si>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</si>
  <si>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</si>
  <si>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</si>
  <si>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</si>
  <si>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</si>
  <si>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</si>
  <si>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</si>
  <si>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</si>
  <si>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</si>
  <si>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</si>
  <si>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</si>
  <si>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</si>
  <si>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</si>
  <si>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</si>
  <si>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</si>
  <si>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</si>
  <si>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</si>
  <si>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</si>
  <si>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</si>
  <si>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</si>
  <si>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</si>
  <si>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</si>
  <si>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</si>
  <si>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</si>
  <si>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</si>
  <si>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</si>
  <si>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</si>
  <si>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</si>
  <si>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</si>
  <si>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</si>
  <si>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</si>
  <si>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</si>
  <si>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</si>
  <si>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</si>
  <si>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</si>
  <si>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</si>
  <si>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</si>
  <si>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</si>
  <si>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</si>
  <si>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</si>
  <si>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</si>
  <si>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</si>
  <si>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</si>
  <si>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</si>
  <si>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</si>
  <si>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</si>
  <si>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</si>
  <si>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</si>
  <si>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</si>
  <si>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</si>
  <si>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</si>
  <si>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</si>
  <si>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</si>
  <si>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</si>
  <si>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</si>
  <si>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</si>
  <si>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</si>
  <si>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</si>
  <si>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</si>
  <si>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</si>
  <si>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</si>
  <si>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</si>
  <si>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</si>
  <si>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</si>
  <si>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</si>
  <si>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</si>
  <si>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</si>
  <si>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</si>
  <si>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</si>
  <si>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</si>
  <si>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</si>
  <si>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</si>
  <si>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</si>
  <si>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</si>
  <si>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</si>
  <si>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</si>
  <si>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</si>
  <si>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</si>
  <si>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</si>
  <si>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</si>
  <si>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</si>
  <si>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</si>
  <si>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</si>
  <si>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</si>
  <si>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</si>
  <si>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</si>
  <si>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</si>
  <si>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</si>
  <si>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</si>
  <si>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</si>
  <si>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</si>
  <si>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</si>
  <si>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</si>
  <si>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</si>
  <si>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</si>
  <si>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</si>
  <si>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</si>
  <si>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</si>
  <si>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</si>
  <si>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</si>
  <si>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</si>
  <si>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</si>
  <si>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</si>
  <si>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</si>
  <si>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</si>
  <si>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</si>
  <si>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</si>
  <si>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</si>
  <si>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</si>
  <si>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</si>
  <si>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</si>
  <si>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</si>
  <si>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</si>
  <si>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</si>
  <si>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</si>
  <si>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</si>
  <si>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</si>
  <si>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</si>
  <si>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</si>
  <si>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</si>
  <si>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</si>
  <si>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</si>
  <si>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</si>
  <si>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</si>
  <si>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</si>
  <si>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</si>
  <si>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</si>
  <si>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</si>
  <si>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</si>
  <si>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</si>
  <si>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</si>
  <si>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</si>
  <si>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</si>
  <si>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</si>
  <si>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</si>
  <si>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</si>
  <si>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</si>
  <si>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</si>
  <si>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</si>
  <si>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</si>
  <si>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</si>
  <si>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КНП ЛОР «Клінічний центр дитячої медицини»</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</si>
  <si>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</si>
  <si>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</si>
  <si>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</si>
  <si>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</si>
  <si>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</si>
  <si>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</si>
  <si>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</si>
  <si>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 та продуктів харчування</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</si>
  <si>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</si>
  <si>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</si>
  <si>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t>Цільове забезпечення медикаментами, засобами медичного призначення та додатковим (посиленим) харчуванням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</si>
  <si>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</si>
  <si>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</si>
  <si>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</si>
  <si>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</si>
  <si>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</si>
  <si>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</si>
  <si>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</si>
  <si>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</si>
  <si>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</si>
  <si>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</si>
  <si>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</si>
  <si>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</si>
  <si>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</si>
  <si>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</si>
  <si>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</si>
  <si>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</si>
  <si>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</si>
  <si>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</si>
  <si>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</si>
  <si>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</si>
  <si>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t xml:space="preserve">Придбання медикаментів, розхідних матеріалів, реагентів, медичного обладнання та устаткування для забезпечення функціонування клініки дитячої онкології та трансплантації кісткового мозку </t>
  </si>
  <si>
    <r>
      <t>Показник затрат:</t>
    </r>
    <r>
      <rPr>
        <sz val="9"/>
        <rFont val="Times New Roman"/>
        <family val="1"/>
        <charset val="204"/>
      </rPr>
      <t xml:space="preserve"> витрати на придбання медикаментів, розхід матеріалів, реагентів,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</si>
  <si>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реагентів,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</si>
  <si>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</si>
  <si>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</si>
  <si>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</si>
  <si>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</si>
  <si>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</si>
  <si>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</si>
  <si>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</si>
  <si>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</si>
  <si>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</si>
  <si>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</si>
  <si>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</si>
  <si>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</si>
  <si>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 реагентами, медичним обладнанням та устаткуванням для забезпечення здійснення оперативних втручань та діагностичної роботи відділень закладу охорони здоров’я</t>
    </r>
  </si>
  <si>
    <t xml:space="preserve">Перелік завдань, заходів та показників на 2025 рік </t>
  </si>
  <si>
    <t>2025 рік</t>
  </si>
  <si>
    <t>Кардіологія</t>
  </si>
  <si>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</si>
  <si>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</si>
  <si>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</si>
  <si>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</si>
  <si>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</si>
  <si>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</si>
  <si>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</si>
  <si>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</si>
  <si>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</si>
  <si>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(додаток 4 до Програми)</t>
  </si>
  <si>
    <t>до розпорядження начальника
обласної військової адміністрації
від 16.01.2025 № 35/0/5-25ВА</t>
  </si>
  <si>
    <t>(у редакції  розпорядження начальника
обласної військової адміністрації                   
від_____________ №______________)</t>
  </si>
  <si>
    <t>Забезпечення дітей, хворих на муковісцидоз, медикаментами, у тому числі  в амбулаторних умовах</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</si>
  <si>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хворим на муковісцидоз </t>
  </si>
  <si>
    <t xml:space="preserve">Придбання медикаментів для лікування дітей, хворих на первинні імунодефіцити </t>
  </si>
  <si>
    <t>Придбання медикаментів, реагентів та виробів медичного призначення для лікування дітей, хворих на важкі хронічні аутоімунні хвороби (інгібітори фактору некрозу пухлин, інгібітори інтерлейкіну 6, інгібітори янус-кіназ, цитостатики та інші)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</si>
</sst>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0.000"/>
    <numFmt numFmtId="167" formatCode="_-* #,##0.0000\ _₴_-;\-* #,##0.0000\ _₴_-;_-* &quot;-&quot;??\ _₴_-;_-@_-"/>
    <numFmt numFmtId="168" formatCode="#,##0.0000"/>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6" fillId="0" borderId="0" applyFont="0" applyFill="0" applyBorder="0" applyAlignment="0" applyProtection="0"/>
    <xf numFmtId="0" fontId="17" fillId="0" borderId="0"/>
  </cellStyleXfs>
  <cellXfs count="184">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5"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5" fontId="1" fillId="0" borderId="0" xfId="0" applyNumberFormat="1" applyFont="1" applyAlignment="1">
      <alignment horizontal="center" vertical="center"/>
    </xf>
    <xf numFmtId="165" fontId="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166" fontId="3"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7" fontId="1" fillId="0" borderId="0" xfId="1" applyNumberFormat="1" applyFont="1" applyFill="1" applyAlignment="1">
      <alignment vertical="center"/>
    </xf>
    <xf numFmtId="167"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5" fontId="4" fillId="0" borderId="1"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6" fontId="4" fillId="0" borderId="3"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8" fontId="3" fillId="0" borderId="1" xfId="0" applyNumberFormat="1" applyFont="1" applyBorder="1" applyAlignment="1">
      <alignment horizontal="center" vertical="center" wrapText="1"/>
    </xf>
    <xf numFmtId="168" fontId="1" fillId="0" borderId="0" xfId="0" applyNumberFormat="1" applyFont="1" applyAlignment="1">
      <alignment vertical="center"/>
    </xf>
    <xf numFmtId="166" fontId="4" fillId="0" borderId="4" xfId="0" applyNumberFormat="1" applyFont="1" applyBorder="1" applyAlignment="1">
      <alignment horizontal="center" vertical="center" wrapText="1"/>
    </xf>
    <xf numFmtId="166" fontId="4" fillId="0" borderId="2" xfId="0" applyNumberFormat="1" applyFont="1" applyBorder="1" applyAlignment="1">
      <alignment horizontal="center" vertical="center" wrapText="1"/>
    </xf>
    <xf numFmtId="166" fontId="13"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6" fontId="9" fillId="0" borderId="1" xfId="0" applyNumberFormat="1" applyFont="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6" fontId="4" fillId="0" borderId="2"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1" fillId="2" borderId="0" xfId="0" applyFont="1" applyFill="1" applyAlignment="1">
      <alignment horizontal="left"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8" fontId="4" fillId="0" borderId="2" xfId="0" applyNumberFormat="1" applyFont="1" applyBorder="1" applyAlignment="1">
      <alignment horizontal="center" vertical="center" wrapText="1"/>
    </xf>
    <xf numFmtId="168" fontId="4" fillId="0" borderId="4"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166" fontId="4" fillId="0" borderId="3"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5" fontId="4" fillId="3" borderId="2"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3"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166" fontId="4" fillId="2" borderId="2" xfId="0" applyNumberFormat="1" applyFont="1" applyFill="1" applyBorder="1" applyAlignment="1">
      <alignment horizontal="center" vertical="center" wrapText="1"/>
    </xf>
    <xf numFmtId="166" fontId="4" fillId="2" borderId="3" xfId="0" applyNumberFormat="1" applyFont="1" applyFill="1" applyBorder="1" applyAlignment="1">
      <alignment horizontal="center" vertical="center" wrapText="1"/>
    </xf>
    <xf numFmtId="166" fontId="4" fillId="2" borderId="4"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165" fontId="4" fillId="0" borderId="2" xfId="0" applyNumberFormat="1" applyFont="1" applyBorder="1" applyAlignment="1">
      <alignment horizontal="center" vertical="top" wrapText="1"/>
    </xf>
    <xf numFmtId="165" fontId="4" fillId="0" borderId="3"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0" fontId="4" fillId="0" borderId="2" xfId="0" applyFont="1" applyBorder="1" applyAlignment="1">
      <alignment horizontal="left" wrapText="1"/>
    </xf>
    <xf numFmtId="0" fontId="4" fillId="0" borderId="3" xfId="0" applyFont="1" applyBorder="1" applyAlignment="1">
      <alignment horizontal="left" wrapText="1"/>
    </xf>
    <xf numFmtId="0" fontId="8" fillId="0" borderId="2" xfId="0" applyFont="1" applyBorder="1" applyAlignment="1">
      <alignment horizontal="left"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1" fillId="0" borderId="2" xfId="0" applyFont="1" applyBorder="1" applyAlignment="1">
      <alignment horizontal="center" vertical="center" wrapText="1"/>
    </xf>
    <xf numFmtId="165"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3">
    <cellStyle name="Звичайний" xfId="0" builtinId="0"/>
    <cellStyle name="Звичайний 2" xfId="2" xr:uid="{00000000-0005-0000-0000-00000100000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92"/>
  <sheetViews>
    <sheetView tabSelected="1" view="pageBreakPreview" topLeftCell="A364" zoomScaleNormal="100" zoomScaleSheetLayoutView="100" workbookViewId="0">
      <selection activeCell="G367" sqref="G367:G370"/>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79" t="s">
        <v>682</v>
      </c>
      <c r="H1" s="179"/>
      <c r="I1" s="42"/>
      <c r="L1" s="5"/>
      <c r="M1" s="5"/>
      <c r="N1" s="5"/>
      <c r="O1" s="5"/>
      <c r="P1" s="5"/>
      <c r="Q1" s="5"/>
    </row>
    <row r="2" spans="1:17" ht="48.75" customHeight="1" x14ac:dyDescent="0.25">
      <c r="G2" s="95" t="s">
        <v>684</v>
      </c>
      <c r="H2" s="95"/>
      <c r="I2" s="42"/>
      <c r="L2" s="5"/>
      <c r="M2" s="5"/>
      <c r="N2" s="5"/>
      <c r="O2" s="5"/>
      <c r="P2" s="5"/>
      <c r="Q2" s="5"/>
    </row>
    <row r="3" spans="1:17" ht="68.099999999999994" customHeight="1" x14ac:dyDescent="0.25">
      <c r="G3" s="95" t="s">
        <v>685</v>
      </c>
      <c r="H3" s="95"/>
      <c r="I3" s="42"/>
      <c r="L3" s="5"/>
      <c r="M3" s="5"/>
      <c r="N3" s="5"/>
      <c r="O3" s="5"/>
      <c r="P3" s="5"/>
      <c r="Q3" s="5"/>
    </row>
    <row r="4" spans="1:17" ht="24.75" customHeight="1" x14ac:dyDescent="0.25">
      <c r="G4" s="95" t="s">
        <v>683</v>
      </c>
      <c r="H4" s="95"/>
      <c r="I4" s="42"/>
      <c r="L4" s="5"/>
      <c r="M4" s="5"/>
      <c r="N4" s="5"/>
      <c r="O4" s="5"/>
      <c r="P4" s="5"/>
      <c r="Q4" s="5"/>
    </row>
    <row r="5" spans="1:17" ht="18.75" x14ac:dyDescent="0.25">
      <c r="A5" s="180" t="s">
        <v>671</v>
      </c>
      <c r="B5" s="180"/>
      <c r="C5" s="180"/>
      <c r="D5" s="180"/>
      <c r="E5" s="180"/>
      <c r="F5" s="180"/>
      <c r="G5" s="180"/>
      <c r="H5" s="180"/>
      <c r="I5" s="42"/>
    </row>
    <row r="6" spans="1:17" s="2" customFormat="1" ht="15.75" customHeight="1" x14ac:dyDescent="0.25">
      <c r="A6" s="180" t="s">
        <v>0</v>
      </c>
      <c r="B6" s="180"/>
      <c r="C6" s="180"/>
      <c r="D6" s="180"/>
      <c r="E6" s="180"/>
      <c r="F6" s="180"/>
      <c r="G6" s="180"/>
      <c r="H6" s="180"/>
      <c r="I6" s="42"/>
    </row>
    <row r="7" spans="1:17" ht="8.25" customHeight="1" x14ac:dyDescent="0.25">
      <c r="I7" s="42"/>
    </row>
    <row r="8" spans="1:17" ht="12.75" customHeight="1" x14ac:dyDescent="0.25">
      <c r="A8" s="181" t="s">
        <v>1</v>
      </c>
      <c r="B8" s="181" t="s">
        <v>2</v>
      </c>
      <c r="C8" s="181" t="s">
        <v>3</v>
      </c>
      <c r="D8" s="181" t="s">
        <v>4</v>
      </c>
      <c r="E8" s="181" t="s">
        <v>5</v>
      </c>
      <c r="F8" s="181" t="s">
        <v>6</v>
      </c>
      <c r="G8" s="182"/>
      <c r="H8" s="181" t="s">
        <v>7</v>
      </c>
      <c r="I8" s="42"/>
    </row>
    <row r="9" spans="1:17" ht="12" customHeight="1" x14ac:dyDescent="0.25">
      <c r="A9" s="181"/>
      <c r="B9" s="181"/>
      <c r="C9" s="181"/>
      <c r="D9" s="181"/>
      <c r="E9" s="181"/>
      <c r="F9" s="41" t="s">
        <v>8</v>
      </c>
      <c r="G9" s="6" t="s">
        <v>9</v>
      </c>
      <c r="H9" s="181"/>
      <c r="I9" s="42"/>
    </row>
    <row r="10" spans="1:17" x14ac:dyDescent="0.25">
      <c r="A10" s="41">
        <v>1</v>
      </c>
      <c r="B10" s="41">
        <v>2</v>
      </c>
      <c r="C10" s="41">
        <v>3</v>
      </c>
      <c r="D10" s="41">
        <v>4</v>
      </c>
      <c r="E10" s="41">
        <v>5</v>
      </c>
      <c r="F10" s="41">
        <v>6</v>
      </c>
      <c r="G10" s="7">
        <v>7</v>
      </c>
      <c r="H10" s="41">
        <v>8</v>
      </c>
    </row>
    <row r="11" spans="1:17" ht="14.25" x14ac:dyDescent="0.25">
      <c r="A11" s="183" t="s">
        <v>672</v>
      </c>
      <c r="B11" s="183"/>
      <c r="C11" s="183"/>
      <c r="D11" s="183"/>
      <c r="E11" s="183"/>
      <c r="F11" s="183"/>
      <c r="G11" s="183"/>
      <c r="H11" s="183"/>
    </row>
    <row r="12" spans="1:17" ht="14.25" x14ac:dyDescent="0.25">
      <c r="A12" s="130" t="s">
        <v>10</v>
      </c>
      <c r="B12" s="131"/>
      <c r="C12" s="131"/>
      <c r="D12" s="131"/>
      <c r="E12" s="131"/>
      <c r="F12" s="131"/>
      <c r="G12" s="131"/>
      <c r="H12" s="132"/>
    </row>
    <row r="13" spans="1:17" ht="14.25" x14ac:dyDescent="0.25">
      <c r="A13" s="151" t="s">
        <v>11</v>
      </c>
      <c r="B13" s="152"/>
      <c r="C13" s="152"/>
      <c r="D13" s="152"/>
      <c r="E13" s="152"/>
      <c r="F13" s="152"/>
      <c r="G13" s="152"/>
      <c r="H13" s="153"/>
    </row>
    <row r="14" spans="1:17" ht="48" x14ac:dyDescent="0.25">
      <c r="A14" s="85" t="s">
        <v>12</v>
      </c>
      <c r="B14" s="82" t="s">
        <v>13</v>
      </c>
      <c r="C14" s="82" t="s">
        <v>615</v>
      </c>
      <c r="D14" s="64" t="s">
        <v>315</v>
      </c>
      <c r="E14" s="85" t="s">
        <v>14</v>
      </c>
      <c r="F14" s="85" t="s">
        <v>16</v>
      </c>
      <c r="G14" s="93" t="s">
        <v>17</v>
      </c>
      <c r="H14" s="82" t="s">
        <v>15</v>
      </c>
    </row>
    <row r="15" spans="1:17" ht="36" x14ac:dyDescent="0.25">
      <c r="A15" s="86"/>
      <c r="B15" s="83"/>
      <c r="C15" s="83"/>
      <c r="D15" s="65" t="s">
        <v>316</v>
      </c>
      <c r="E15" s="86"/>
      <c r="F15" s="86"/>
      <c r="G15" s="101"/>
      <c r="H15" s="83"/>
    </row>
    <row r="16" spans="1:17" ht="36" x14ac:dyDescent="0.25">
      <c r="A16" s="86"/>
      <c r="B16" s="83"/>
      <c r="C16" s="83"/>
      <c r="D16" s="65" t="s">
        <v>317</v>
      </c>
      <c r="E16" s="86" t="s">
        <v>18</v>
      </c>
      <c r="F16" s="86" t="s">
        <v>19</v>
      </c>
      <c r="G16" s="101" t="s">
        <v>20</v>
      </c>
      <c r="H16" s="83"/>
    </row>
    <row r="17" spans="1:8" ht="53.25" customHeight="1" x14ac:dyDescent="0.25">
      <c r="A17" s="87"/>
      <c r="B17" s="84"/>
      <c r="C17" s="84"/>
      <c r="D17" s="28" t="s">
        <v>318</v>
      </c>
      <c r="E17" s="87"/>
      <c r="F17" s="87"/>
      <c r="G17" s="94"/>
      <c r="H17" s="84"/>
    </row>
    <row r="18" spans="1:8" s="8" customFormat="1" ht="60" x14ac:dyDescent="0.25">
      <c r="A18" s="85" t="s">
        <v>21</v>
      </c>
      <c r="B18" s="82" t="s">
        <v>22</v>
      </c>
      <c r="C18" s="82" t="s">
        <v>23</v>
      </c>
      <c r="D18" s="64" t="s">
        <v>319</v>
      </c>
      <c r="E18" s="85" t="s">
        <v>24</v>
      </c>
      <c r="F18" s="85" t="s">
        <v>19</v>
      </c>
      <c r="G18" s="93" t="s">
        <v>20</v>
      </c>
      <c r="H18" s="82" t="s">
        <v>25</v>
      </c>
    </row>
    <row r="19" spans="1:8" ht="24" x14ac:dyDescent="0.25">
      <c r="A19" s="86"/>
      <c r="B19" s="83"/>
      <c r="C19" s="83"/>
      <c r="D19" s="65" t="s">
        <v>320</v>
      </c>
      <c r="E19" s="86"/>
      <c r="F19" s="86"/>
      <c r="G19" s="101"/>
      <c r="H19" s="83"/>
    </row>
    <row r="20" spans="1:8" ht="36" x14ac:dyDescent="0.25">
      <c r="A20" s="86"/>
      <c r="B20" s="83"/>
      <c r="C20" s="83"/>
      <c r="D20" s="65" t="s">
        <v>321</v>
      </c>
      <c r="E20" s="86"/>
      <c r="F20" s="86"/>
      <c r="G20" s="101"/>
      <c r="H20" s="83"/>
    </row>
    <row r="21" spans="1:8" ht="60" x14ac:dyDescent="0.25">
      <c r="A21" s="87"/>
      <c r="B21" s="84"/>
      <c r="C21" s="84"/>
      <c r="D21" s="28" t="s">
        <v>322</v>
      </c>
      <c r="E21" s="87"/>
      <c r="F21" s="87"/>
      <c r="G21" s="94"/>
      <c r="H21" s="84"/>
    </row>
    <row r="22" spans="1:8" x14ac:dyDescent="0.25">
      <c r="A22" s="41"/>
      <c r="B22" s="1" t="s">
        <v>26</v>
      </c>
      <c r="C22" s="1"/>
      <c r="D22" s="1"/>
      <c r="E22" s="45"/>
      <c r="F22" s="45"/>
      <c r="G22" s="6">
        <f>SUM(G14:G21)</f>
        <v>0</v>
      </c>
      <c r="H22" s="51"/>
    </row>
    <row r="23" spans="1:8" ht="14.25" x14ac:dyDescent="0.25">
      <c r="A23" s="151" t="s">
        <v>27</v>
      </c>
      <c r="B23" s="152"/>
      <c r="C23" s="152"/>
      <c r="D23" s="152"/>
      <c r="E23" s="152"/>
      <c r="F23" s="152"/>
      <c r="G23" s="152"/>
      <c r="H23" s="153"/>
    </row>
    <row r="24" spans="1:8" ht="48" x14ac:dyDescent="0.25">
      <c r="A24" s="85" t="s">
        <v>28</v>
      </c>
      <c r="B24" s="82" t="s">
        <v>29</v>
      </c>
      <c r="C24" s="82" t="s">
        <v>30</v>
      </c>
      <c r="D24" s="56" t="s">
        <v>323</v>
      </c>
      <c r="E24" s="85" t="s">
        <v>14</v>
      </c>
      <c r="F24" s="85" t="s">
        <v>16</v>
      </c>
      <c r="G24" s="93">
        <v>1467.2</v>
      </c>
      <c r="H24" s="82" t="s">
        <v>31</v>
      </c>
    </row>
    <row r="25" spans="1:8" ht="36" x14ac:dyDescent="0.25">
      <c r="A25" s="86"/>
      <c r="B25" s="83"/>
      <c r="C25" s="83"/>
      <c r="D25" s="57" t="s">
        <v>324</v>
      </c>
      <c r="E25" s="86"/>
      <c r="F25" s="86"/>
      <c r="G25" s="94"/>
      <c r="H25" s="83"/>
    </row>
    <row r="26" spans="1:8" ht="36" x14ac:dyDescent="0.25">
      <c r="A26" s="86"/>
      <c r="B26" s="83"/>
      <c r="C26" s="83"/>
      <c r="D26" s="57" t="s">
        <v>325</v>
      </c>
      <c r="E26" s="86" t="s">
        <v>475</v>
      </c>
      <c r="F26" s="86" t="s">
        <v>19</v>
      </c>
      <c r="G26" s="93" t="s">
        <v>20</v>
      </c>
      <c r="H26" s="83"/>
    </row>
    <row r="27" spans="1:8" ht="36" x14ac:dyDescent="0.25">
      <c r="A27" s="87"/>
      <c r="B27" s="84"/>
      <c r="C27" s="84"/>
      <c r="D27" s="58" t="s">
        <v>326</v>
      </c>
      <c r="E27" s="87"/>
      <c r="F27" s="87"/>
      <c r="G27" s="94"/>
      <c r="H27" s="84"/>
    </row>
    <row r="28" spans="1:8" ht="16.5" customHeight="1" x14ac:dyDescent="0.25">
      <c r="A28" s="41"/>
      <c r="B28" s="1" t="s">
        <v>26</v>
      </c>
      <c r="C28" s="1"/>
      <c r="D28" s="1"/>
      <c r="E28" s="45"/>
      <c r="F28" s="45"/>
      <c r="G28" s="6">
        <f>SUM(G24:G27)</f>
        <v>1467.2</v>
      </c>
      <c r="H28" s="51"/>
    </row>
    <row r="29" spans="1:8" ht="14.25" x14ac:dyDescent="0.25">
      <c r="A29" s="151" t="s">
        <v>32</v>
      </c>
      <c r="B29" s="152"/>
      <c r="C29" s="152"/>
      <c r="D29" s="152"/>
      <c r="E29" s="152"/>
      <c r="F29" s="152"/>
      <c r="G29" s="152"/>
      <c r="H29" s="153"/>
    </row>
    <row r="30" spans="1:8" ht="40.5" customHeight="1" x14ac:dyDescent="0.25">
      <c r="A30" s="166" t="s">
        <v>287</v>
      </c>
      <c r="B30" s="82" t="s">
        <v>510</v>
      </c>
      <c r="C30" s="85" t="s">
        <v>511</v>
      </c>
      <c r="D30" s="56" t="s">
        <v>512</v>
      </c>
      <c r="E30" s="85" t="s">
        <v>14</v>
      </c>
      <c r="F30" s="85" t="s">
        <v>16</v>
      </c>
      <c r="G30" s="88">
        <v>2801</v>
      </c>
      <c r="H30" s="82" t="s">
        <v>33</v>
      </c>
    </row>
    <row r="31" spans="1:8" ht="45" customHeight="1" x14ac:dyDescent="0.25">
      <c r="A31" s="167"/>
      <c r="B31" s="83"/>
      <c r="C31" s="86"/>
      <c r="D31" s="57" t="s">
        <v>513</v>
      </c>
      <c r="E31" s="86"/>
      <c r="F31" s="86"/>
      <c r="G31" s="113"/>
      <c r="H31" s="83"/>
    </row>
    <row r="32" spans="1:8" ht="27.75" customHeight="1" x14ac:dyDescent="0.25">
      <c r="A32" s="167"/>
      <c r="B32" s="83"/>
      <c r="C32" s="86"/>
      <c r="D32" s="57" t="s">
        <v>514</v>
      </c>
      <c r="E32" s="86" t="s">
        <v>34</v>
      </c>
      <c r="F32" s="106"/>
      <c r="G32" s="113">
        <f>2817.217+481.9</f>
        <v>3299.1170000000002</v>
      </c>
      <c r="H32" s="83"/>
    </row>
    <row r="33" spans="1:8" ht="25.5" customHeight="1" x14ac:dyDescent="0.25">
      <c r="A33" s="168"/>
      <c r="B33" s="84"/>
      <c r="C33" s="87"/>
      <c r="D33" s="58" t="s">
        <v>515</v>
      </c>
      <c r="E33" s="87"/>
      <c r="F33" s="107"/>
      <c r="G33" s="89"/>
      <c r="H33" s="84"/>
    </row>
    <row r="34" spans="1:8" ht="48.75" customHeight="1" x14ac:dyDescent="0.25">
      <c r="A34" s="166" t="s">
        <v>516</v>
      </c>
      <c r="B34" s="85" t="s">
        <v>587</v>
      </c>
      <c r="C34" s="85" t="s">
        <v>517</v>
      </c>
      <c r="D34" s="56" t="s">
        <v>518</v>
      </c>
      <c r="E34" s="178" t="s">
        <v>14</v>
      </c>
      <c r="F34" s="85" t="s">
        <v>16</v>
      </c>
      <c r="G34" s="88">
        <v>1535</v>
      </c>
      <c r="H34" s="148" t="s">
        <v>519</v>
      </c>
    </row>
    <row r="35" spans="1:8" ht="36" x14ac:dyDescent="0.25">
      <c r="A35" s="167"/>
      <c r="B35" s="86"/>
      <c r="C35" s="86"/>
      <c r="D35" s="57" t="s">
        <v>520</v>
      </c>
      <c r="E35" s="86"/>
      <c r="F35" s="86"/>
      <c r="G35" s="113"/>
      <c r="H35" s="149"/>
    </row>
    <row r="36" spans="1:8" ht="24" x14ac:dyDescent="0.25">
      <c r="A36" s="167"/>
      <c r="B36" s="86"/>
      <c r="C36" s="86"/>
      <c r="D36" s="57" t="s">
        <v>514</v>
      </c>
      <c r="E36" s="86" t="s">
        <v>34</v>
      </c>
      <c r="F36" s="86"/>
      <c r="G36" s="113">
        <f>1000-1000</f>
        <v>0</v>
      </c>
      <c r="H36" s="149"/>
    </row>
    <row r="37" spans="1:8" ht="24" x14ac:dyDescent="0.25">
      <c r="A37" s="168"/>
      <c r="B37" s="87"/>
      <c r="C37" s="87"/>
      <c r="D37" s="58" t="s">
        <v>521</v>
      </c>
      <c r="E37" s="87"/>
      <c r="F37" s="87"/>
      <c r="G37" s="89"/>
      <c r="H37" s="150"/>
    </row>
    <row r="38" spans="1:8" ht="24" x14ac:dyDescent="0.25">
      <c r="A38" s="166" t="s">
        <v>522</v>
      </c>
      <c r="B38" s="85" t="s">
        <v>523</v>
      </c>
      <c r="C38" s="85" t="s">
        <v>524</v>
      </c>
      <c r="D38" s="56" t="s">
        <v>525</v>
      </c>
      <c r="E38" s="85" t="s">
        <v>34</v>
      </c>
      <c r="F38" s="85" t="s">
        <v>16</v>
      </c>
      <c r="G38" s="88">
        <f>4369.585+51.8</f>
        <v>4421.3850000000002</v>
      </c>
      <c r="H38" s="148" t="s">
        <v>526</v>
      </c>
    </row>
    <row r="39" spans="1:8" ht="36" x14ac:dyDescent="0.25">
      <c r="A39" s="167"/>
      <c r="B39" s="86"/>
      <c r="C39" s="86"/>
      <c r="D39" s="57" t="s">
        <v>520</v>
      </c>
      <c r="E39" s="86"/>
      <c r="F39" s="86"/>
      <c r="G39" s="113"/>
      <c r="H39" s="149"/>
    </row>
    <row r="40" spans="1:8" ht="24" x14ac:dyDescent="0.25">
      <c r="A40" s="167"/>
      <c r="B40" s="86"/>
      <c r="C40" s="86"/>
      <c r="D40" s="57" t="s">
        <v>514</v>
      </c>
      <c r="E40" s="86"/>
      <c r="F40" s="86"/>
      <c r="G40" s="113"/>
      <c r="H40" s="149"/>
    </row>
    <row r="41" spans="1:8" ht="24" x14ac:dyDescent="0.25">
      <c r="A41" s="168"/>
      <c r="B41" s="87"/>
      <c r="C41" s="87"/>
      <c r="D41" s="58" t="s">
        <v>521</v>
      </c>
      <c r="E41" s="87"/>
      <c r="F41" s="87"/>
      <c r="G41" s="89"/>
      <c r="H41" s="150"/>
    </row>
    <row r="42" spans="1:8" x14ac:dyDescent="0.25">
      <c r="A42" s="45"/>
      <c r="B42" s="1" t="s">
        <v>26</v>
      </c>
      <c r="C42" s="51"/>
      <c r="D42" s="1"/>
      <c r="E42" s="45"/>
      <c r="F42" s="45"/>
      <c r="G42" s="40">
        <f>SUM(G30:G41)</f>
        <v>12056.502</v>
      </c>
      <c r="H42" s="51"/>
    </row>
    <row r="43" spans="1:8" ht="14.25" x14ac:dyDescent="0.25">
      <c r="A43" s="151" t="s">
        <v>35</v>
      </c>
      <c r="B43" s="152"/>
      <c r="C43" s="152"/>
      <c r="D43" s="152"/>
      <c r="E43" s="152"/>
      <c r="F43" s="152"/>
      <c r="G43" s="152"/>
      <c r="H43" s="153"/>
    </row>
    <row r="44" spans="1:8" ht="48" x14ac:dyDescent="0.25">
      <c r="A44" s="85" t="s">
        <v>36</v>
      </c>
      <c r="B44" s="82" t="s">
        <v>37</v>
      </c>
      <c r="C44" s="56" t="s">
        <v>38</v>
      </c>
      <c r="D44" s="64" t="s">
        <v>327</v>
      </c>
      <c r="E44" s="85" t="s">
        <v>14</v>
      </c>
      <c r="F44" s="85" t="s">
        <v>16</v>
      </c>
      <c r="G44" s="154">
        <f>1319.67+2000</f>
        <v>3319.67</v>
      </c>
      <c r="H44" s="82" t="s">
        <v>39</v>
      </c>
    </row>
    <row r="45" spans="1:8" ht="90.75" customHeight="1" x14ac:dyDescent="0.25">
      <c r="A45" s="86"/>
      <c r="B45" s="83"/>
      <c r="C45" s="57" t="s">
        <v>527</v>
      </c>
      <c r="D45" s="65" t="s">
        <v>328</v>
      </c>
      <c r="E45" s="86"/>
      <c r="F45" s="86"/>
      <c r="G45" s="155"/>
      <c r="H45" s="83"/>
    </row>
    <row r="46" spans="1:8" ht="48" x14ac:dyDescent="0.25">
      <c r="A46" s="86"/>
      <c r="B46" s="83"/>
      <c r="C46" s="57" t="s">
        <v>40</v>
      </c>
      <c r="D46" s="65" t="s">
        <v>329</v>
      </c>
      <c r="E46" s="86"/>
      <c r="F46" s="86"/>
      <c r="G46" s="155"/>
      <c r="H46" s="83"/>
    </row>
    <row r="47" spans="1:8" ht="36" x14ac:dyDescent="0.25">
      <c r="A47" s="87"/>
      <c r="B47" s="84"/>
      <c r="C47" s="58" t="s">
        <v>41</v>
      </c>
      <c r="D47" s="28" t="s">
        <v>330</v>
      </c>
      <c r="E47" s="87"/>
      <c r="F47" s="87"/>
      <c r="G47" s="156"/>
      <c r="H47" s="84"/>
    </row>
    <row r="48" spans="1:8" x14ac:dyDescent="0.25">
      <c r="A48" s="41"/>
      <c r="B48" s="1" t="s">
        <v>26</v>
      </c>
      <c r="C48" s="1"/>
      <c r="D48" s="1"/>
      <c r="E48" s="45"/>
      <c r="F48" s="45"/>
      <c r="G48" s="69">
        <f>SUM(G44:G47)</f>
        <v>3319.67</v>
      </c>
      <c r="H48" s="51"/>
    </row>
    <row r="49" spans="1:8" ht="14.25" x14ac:dyDescent="0.25">
      <c r="A49" s="151" t="s">
        <v>42</v>
      </c>
      <c r="B49" s="152"/>
      <c r="C49" s="152"/>
      <c r="D49" s="152"/>
      <c r="E49" s="152"/>
      <c r="F49" s="152"/>
      <c r="G49" s="152"/>
      <c r="H49" s="153"/>
    </row>
    <row r="50" spans="1:8" ht="60" x14ac:dyDescent="0.25">
      <c r="A50" s="85" t="s">
        <v>43</v>
      </c>
      <c r="B50" s="82" t="s">
        <v>606</v>
      </c>
      <c r="C50" s="82" t="s">
        <v>528</v>
      </c>
      <c r="D50" s="27" t="s">
        <v>529</v>
      </c>
      <c r="E50" s="85" t="s">
        <v>14</v>
      </c>
      <c r="F50" s="85" t="s">
        <v>16</v>
      </c>
      <c r="G50" s="88">
        <v>1843.38</v>
      </c>
      <c r="H50" s="82" t="s">
        <v>44</v>
      </c>
    </row>
    <row r="51" spans="1:8" ht="80.25" customHeight="1" x14ac:dyDescent="0.25">
      <c r="A51" s="86"/>
      <c r="B51" s="83"/>
      <c r="C51" s="83"/>
      <c r="D51" s="27" t="s">
        <v>530</v>
      </c>
      <c r="E51" s="86"/>
      <c r="F51" s="86"/>
      <c r="G51" s="113"/>
      <c r="H51" s="83"/>
    </row>
    <row r="52" spans="1:8" ht="36" x14ac:dyDescent="0.25">
      <c r="A52" s="86"/>
      <c r="B52" s="83"/>
      <c r="C52" s="83"/>
      <c r="D52" s="27" t="s">
        <v>531</v>
      </c>
      <c r="E52" s="86"/>
      <c r="F52" s="86"/>
      <c r="G52" s="113"/>
      <c r="H52" s="83"/>
    </row>
    <row r="53" spans="1:8" ht="24" x14ac:dyDescent="0.25">
      <c r="A53" s="87"/>
      <c r="B53" s="84"/>
      <c r="C53" s="84"/>
      <c r="D53" s="27" t="s">
        <v>532</v>
      </c>
      <c r="E53" s="87"/>
      <c r="F53" s="87"/>
      <c r="G53" s="89"/>
      <c r="H53" s="84"/>
    </row>
    <row r="54" spans="1:8" ht="48" x14ac:dyDescent="0.25">
      <c r="A54" s="85" t="s">
        <v>533</v>
      </c>
      <c r="B54" s="82" t="s">
        <v>534</v>
      </c>
      <c r="C54" s="82" t="s">
        <v>535</v>
      </c>
      <c r="D54" s="27" t="s">
        <v>536</v>
      </c>
      <c r="E54" s="85" t="s">
        <v>14</v>
      </c>
      <c r="F54" s="85" t="s">
        <v>16</v>
      </c>
      <c r="G54" s="88">
        <v>440</v>
      </c>
      <c r="H54" s="85" t="s">
        <v>537</v>
      </c>
    </row>
    <row r="55" spans="1:8" ht="60" x14ac:dyDescent="0.25">
      <c r="A55" s="86"/>
      <c r="B55" s="83"/>
      <c r="C55" s="83"/>
      <c r="D55" s="27" t="s">
        <v>538</v>
      </c>
      <c r="E55" s="86"/>
      <c r="F55" s="86"/>
      <c r="G55" s="113"/>
      <c r="H55" s="86"/>
    </row>
    <row r="56" spans="1:8" ht="36" x14ac:dyDescent="0.25">
      <c r="A56" s="86"/>
      <c r="B56" s="83"/>
      <c r="C56" s="83"/>
      <c r="D56" s="27" t="s">
        <v>531</v>
      </c>
      <c r="E56" s="86"/>
      <c r="F56" s="86"/>
      <c r="G56" s="113"/>
      <c r="H56" s="86"/>
    </row>
    <row r="57" spans="1:8" ht="24" x14ac:dyDescent="0.25">
      <c r="A57" s="87"/>
      <c r="B57" s="84"/>
      <c r="C57" s="84"/>
      <c r="D57" s="27" t="s">
        <v>532</v>
      </c>
      <c r="E57" s="87"/>
      <c r="F57" s="87"/>
      <c r="G57" s="89"/>
      <c r="H57" s="87"/>
    </row>
    <row r="58" spans="1:8" x14ac:dyDescent="0.25">
      <c r="A58" s="41"/>
      <c r="B58" s="1" t="s">
        <v>26</v>
      </c>
      <c r="C58" s="1"/>
      <c r="D58" s="1"/>
      <c r="E58" s="45"/>
      <c r="F58" s="45"/>
      <c r="G58" s="40">
        <f>SUM(G50:G57)</f>
        <v>2283.38</v>
      </c>
      <c r="H58" s="51"/>
    </row>
    <row r="59" spans="1:8" ht="14.25" x14ac:dyDescent="0.25">
      <c r="A59" s="151" t="s">
        <v>539</v>
      </c>
      <c r="B59" s="152"/>
      <c r="C59" s="152"/>
      <c r="D59" s="152"/>
      <c r="E59" s="152"/>
      <c r="F59" s="152"/>
      <c r="G59" s="152"/>
      <c r="H59" s="153"/>
    </row>
    <row r="60" spans="1:8" ht="84" x14ac:dyDescent="0.25">
      <c r="A60" s="85" t="s">
        <v>45</v>
      </c>
      <c r="B60" s="82" t="s">
        <v>540</v>
      </c>
      <c r="C60" s="82" t="s">
        <v>541</v>
      </c>
      <c r="D60" s="64" t="s">
        <v>542</v>
      </c>
      <c r="E60" s="85" t="s">
        <v>14</v>
      </c>
      <c r="F60" s="85" t="s">
        <v>16</v>
      </c>
      <c r="G60" s="93">
        <f>11000+200</f>
        <v>11200</v>
      </c>
      <c r="H60" s="82" t="s">
        <v>46</v>
      </c>
    </row>
    <row r="61" spans="1:8" ht="36" x14ac:dyDescent="0.25">
      <c r="A61" s="86"/>
      <c r="B61" s="83"/>
      <c r="C61" s="83"/>
      <c r="D61" s="65" t="s">
        <v>543</v>
      </c>
      <c r="E61" s="86"/>
      <c r="F61" s="86"/>
      <c r="G61" s="101"/>
      <c r="H61" s="83"/>
    </row>
    <row r="62" spans="1:8" ht="36" x14ac:dyDescent="0.25">
      <c r="A62" s="86"/>
      <c r="B62" s="83"/>
      <c r="C62" s="83"/>
      <c r="D62" s="27" t="s">
        <v>531</v>
      </c>
      <c r="E62" s="86"/>
      <c r="F62" s="86"/>
      <c r="G62" s="101"/>
      <c r="H62" s="83"/>
    </row>
    <row r="63" spans="1:8" ht="24" x14ac:dyDescent="0.25">
      <c r="A63" s="87"/>
      <c r="B63" s="84"/>
      <c r="C63" s="84"/>
      <c r="D63" s="27" t="s">
        <v>532</v>
      </c>
      <c r="E63" s="87"/>
      <c r="F63" s="87"/>
      <c r="G63" s="94"/>
      <c r="H63" s="84"/>
    </row>
    <row r="64" spans="1:8" x14ac:dyDescent="0.25">
      <c r="A64" s="41"/>
      <c r="B64" s="1" t="s">
        <v>26</v>
      </c>
      <c r="C64" s="1"/>
      <c r="D64" s="1"/>
      <c r="E64" s="45"/>
      <c r="F64" s="45"/>
      <c r="G64" s="6">
        <f>SUM(G59:G63)</f>
        <v>11200</v>
      </c>
      <c r="H64" s="51"/>
    </row>
    <row r="65" spans="1:8" ht="14.25" x14ac:dyDescent="0.25">
      <c r="A65" s="151" t="s">
        <v>47</v>
      </c>
      <c r="B65" s="152"/>
      <c r="C65" s="152"/>
      <c r="D65" s="152"/>
      <c r="E65" s="152"/>
      <c r="F65" s="152"/>
      <c r="G65" s="152"/>
      <c r="H65" s="153"/>
    </row>
    <row r="66" spans="1:8" ht="24" x14ac:dyDescent="0.25">
      <c r="A66" s="85" t="s">
        <v>48</v>
      </c>
      <c r="B66" s="82" t="s">
        <v>49</v>
      </c>
      <c r="C66" s="82" t="s">
        <v>50</v>
      </c>
      <c r="D66" s="64" t="s">
        <v>331</v>
      </c>
      <c r="E66" s="85" t="s">
        <v>14</v>
      </c>
      <c r="F66" s="85" t="s">
        <v>16</v>
      </c>
      <c r="G66" s="88">
        <v>7345.69</v>
      </c>
      <c r="H66" s="82" t="s">
        <v>51</v>
      </c>
    </row>
    <row r="67" spans="1:8" ht="36" x14ac:dyDescent="0.25">
      <c r="A67" s="86"/>
      <c r="B67" s="83"/>
      <c r="C67" s="83"/>
      <c r="D67" s="65" t="s">
        <v>311</v>
      </c>
      <c r="E67" s="86"/>
      <c r="F67" s="86"/>
      <c r="G67" s="113"/>
      <c r="H67" s="83"/>
    </row>
    <row r="68" spans="1:8" ht="48" x14ac:dyDescent="0.25">
      <c r="A68" s="86"/>
      <c r="B68" s="83"/>
      <c r="C68" s="83"/>
      <c r="D68" s="65" t="s">
        <v>332</v>
      </c>
      <c r="E68" s="86"/>
      <c r="F68" s="86"/>
      <c r="G68" s="113"/>
      <c r="H68" s="83"/>
    </row>
    <row r="69" spans="1:8" ht="24" x14ac:dyDescent="0.25">
      <c r="A69" s="87"/>
      <c r="B69" s="84"/>
      <c r="C69" s="84"/>
      <c r="D69" s="28" t="s">
        <v>333</v>
      </c>
      <c r="E69" s="87"/>
      <c r="F69" s="87"/>
      <c r="G69" s="89"/>
      <c r="H69" s="84"/>
    </row>
    <row r="70" spans="1:8" x14ac:dyDescent="0.25">
      <c r="A70" s="41"/>
      <c r="B70" s="1" t="s">
        <v>26</v>
      </c>
      <c r="C70" s="1"/>
      <c r="D70" s="1"/>
      <c r="E70" s="45"/>
      <c r="F70" s="45"/>
      <c r="G70" s="40">
        <f>SUM(G66:G69)</f>
        <v>7345.69</v>
      </c>
      <c r="H70" s="51"/>
    </row>
    <row r="71" spans="1:8" ht="14.25" x14ac:dyDescent="0.25">
      <c r="A71" s="151" t="s">
        <v>52</v>
      </c>
      <c r="B71" s="152"/>
      <c r="C71" s="152"/>
      <c r="D71" s="152"/>
      <c r="E71" s="152"/>
      <c r="F71" s="152"/>
      <c r="G71" s="152"/>
      <c r="H71" s="153"/>
    </row>
    <row r="72" spans="1:8" ht="24" x14ac:dyDescent="0.25">
      <c r="A72" s="85" t="s">
        <v>53</v>
      </c>
      <c r="B72" s="82" t="s">
        <v>54</v>
      </c>
      <c r="C72" s="82" t="s">
        <v>55</v>
      </c>
      <c r="D72" s="64" t="s">
        <v>338</v>
      </c>
      <c r="E72" s="85" t="s">
        <v>14</v>
      </c>
      <c r="F72" s="85" t="s">
        <v>16</v>
      </c>
      <c r="G72" s="154">
        <v>794.09</v>
      </c>
      <c r="H72" s="82" t="s">
        <v>56</v>
      </c>
    </row>
    <row r="73" spans="1:8" ht="36" x14ac:dyDescent="0.25">
      <c r="A73" s="86"/>
      <c r="B73" s="83"/>
      <c r="C73" s="83"/>
      <c r="D73" s="65" t="s">
        <v>339</v>
      </c>
      <c r="E73" s="86"/>
      <c r="F73" s="86"/>
      <c r="G73" s="155"/>
      <c r="H73" s="83"/>
    </row>
    <row r="74" spans="1:8" ht="24" x14ac:dyDescent="0.25">
      <c r="A74" s="86"/>
      <c r="B74" s="83"/>
      <c r="C74" s="83" t="s">
        <v>57</v>
      </c>
      <c r="D74" s="65" t="s">
        <v>334</v>
      </c>
      <c r="E74" s="86" t="s">
        <v>58</v>
      </c>
      <c r="F74" s="86"/>
      <c r="G74" s="101">
        <v>280.5</v>
      </c>
      <c r="H74" s="83"/>
    </row>
    <row r="75" spans="1:8" ht="23.25" customHeight="1" x14ac:dyDescent="0.25">
      <c r="A75" s="87"/>
      <c r="B75" s="84"/>
      <c r="C75" s="84"/>
      <c r="D75" s="28" t="s">
        <v>335</v>
      </c>
      <c r="E75" s="87"/>
      <c r="F75" s="87"/>
      <c r="G75" s="94"/>
      <c r="H75" s="84"/>
    </row>
    <row r="76" spans="1:8" x14ac:dyDescent="0.25">
      <c r="A76" s="41"/>
      <c r="B76" s="1" t="s">
        <v>26</v>
      </c>
      <c r="C76" s="1"/>
      <c r="D76" s="1"/>
      <c r="E76" s="45"/>
      <c r="F76" s="45"/>
      <c r="G76" s="69">
        <f>SUM(G72:G75)</f>
        <v>1074.5900000000001</v>
      </c>
      <c r="H76" s="51"/>
    </row>
    <row r="77" spans="1:8" ht="14.25" x14ac:dyDescent="0.25">
      <c r="A77" s="151" t="s">
        <v>59</v>
      </c>
      <c r="B77" s="152"/>
      <c r="C77" s="152"/>
      <c r="D77" s="152"/>
      <c r="E77" s="152"/>
      <c r="F77" s="152"/>
      <c r="G77" s="152"/>
      <c r="H77" s="153"/>
    </row>
    <row r="78" spans="1:8" ht="24" x14ac:dyDescent="0.25">
      <c r="A78" s="85" t="s">
        <v>60</v>
      </c>
      <c r="B78" s="148" t="s">
        <v>61</v>
      </c>
      <c r="C78" s="148" t="s">
        <v>62</v>
      </c>
      <c r="D78" s="64" t="s">
        <v>338</v>
      </c>
      <c r="E78" s="85" t="s">
        <v>14</v>
      </c>
      <c r="F78" s="85" t="s">
        <v>16</v>
      </c>
      <c r="G78" s="93">
        <v>534</v>
      </c>
      <c r="H78" s="148" t="s">
        <v>63</v>
      </c>
    </row>
    <row r="79" spans="1:8" ht="48" x14ac:dyDescent="0.25">
      <c r="A79" s="86"/>
      <c r="B79" s="149"/>
      <c r="C79" s="149"/>
      <c r="D79" s="65" t="s">
        <v>340</v>
      </c>
      <c r="E79" s="86"/>
      <c r="F79" s="86"/>
      <c r="G79" s="101"/>
      <c r="H79" s="149"/>
    </row>
    <row r="80" spans="1:8" ht="36" x14ac:dyDescent="0.25">
      <c r="A80" s="86"/>
      <c r="B80" s="149"/>
      <c r="C80" s="149"/>
      <c r="D80" s="65" t="s">
        <v>336</v>
      </c>
      <c r="E80" s="86"/>
      <c r="F80" s="86"/>
      <c r="G80" s="101"/>
      <c r="H80" s="149"/>
    </row>
    <row r="81" spans="1:8" ht="24" x14ac:dyDescent="0.25">
      <c r="A81" s="87"/>
      <c r="B81" s="150"/>
      <c r="C81" s="150"/>
      <c r="D81" s="28" t="s">
        <v>337</v>
      </c>
      <c r="E81" s="87"/>
      <c r="F81" s="87"/>
      <c r="G81" s="94"/>
      <c r="H81" s="150"/>
    </row>
    <row r="82" spans="1:8" x14ac:dyDescent="0.25">
      <c r="A82" s="41"/>
      <c r="B82" s="1" t="s">
        <v>26</v>
      </c>
      <c r="C82" s="1"/>
      <c r="D82" s="1"/>
      <c r="E82" s="45"/>
      <c r="F82" s="45"/>
      <c r="G82" s="6">
        <f>SUM(G78:G81)</f>
        <v>534</v>
      </c>
      <c r="H82" s="51"/>
    </row>
    <row r="83" spans="1:8" ht="14.25" x14ac:dyDescent="0.25">
      <c r="A83" s="151" t="s">
        <v>64</v>
      </c>
      <c r="B83" s="152"/>
      <c r="C83" s="152"/>
      <c r="D83" s="152"/>
      <c r="E83" s="152"/>
      <c r="F83" s="152"/>
      <c r="G83" s="152"/>
      <c r="H83" s="153"/>
    </row>
    <row r="84" spans="1:8" ht="36" x14ac:dyDescent="0.25">
      <c r="A84" s="85" t="s">
        <v>65</v>
      </c>
      <c r="B84" s="82" t="s">
        <v>66</v>
      </c>
      <c r="C84" s="82" t="s">
        <v>67</v>
      </c>
      <c r="D84" s="65" t="s">
        <v>544</v>
      </c>
      <c r="E84" s="85" t="s">
        <v>14</v>
      </c>
      <c r="F84" s="85" t="s">
        <v>16</v>
      </c>
      <c r="G84" s="93">
        <v>0</v>
      </c>
      <c r="H84" s="82" t="s">
        <v>68</v>
      </c>
    </row>
    <row r="85" spans="1:8" ht="48" x14ac:dyDescent="0.25">
      <c r="A85" s="86"/>
      <c r="B85" s="83"/>
      <c r="C85" s="83"/>
      <c r="D85" s="65" t="s">
        <v>545</v>
      </c>
      <c r="E85" s="86"/>
      <c r="F85" s="86"/>
      <c r="G85" s="101"/>
      <c r="H85" s="83"/>
    </row>
    <row r="86" spans="1:8" ht="24" x14ac:dyDescent="0.25">
      <c r="A86" s="86"/>
      <c r="B86" s="83"/>
      <c r="C86" s="83"/>
      <c r="D86" s="65" t="s">
        <v>341</v>
      </c>
      <c r="E86" s="86" t="s">
        <v>69</v>
      </c>
      <c r="F86" s="86" t="s">
        <v>19</v>
      </c>
      <c r="G86" s="101"/>
      <c r="H86" s="83"/>
    </row>
    <row r="87" spans="1:8" ht="45.75" customHeight="1" x14ac:dyDescent="0.25">
      <c r="A87" s="87"/>
      <c r="B87" s="84"/>
      <c r="C87" s="84"/>
      <c r="D87" s="28" t="s">
        <v>342</v>
      </c>
      <c r="E87" s="87"/>
      <c r="F87" s="87"/>
      <c r="G87" s="94"/>
      <c r="H87" s="84"/>
    </row>
    <row r="88" spans="1:8" x14ac:dyDescent="0.25">
      <c r="A88" s="41"/>
      <c r="B88" s="1" t="s">
        <v>26</v>
      </c>
      <c r="C88" s="1"/>
      <c r="D88" s="1"/>
      <c r="E88" s="45"/>
      <c r="F88" s="45"/>
      <c r="G88" s="6">
        <f>SUM(G84:G87)</f>
        <v>0</v>
      </c>
      <c r="H88" s="51"/>
    </row>
    <row r="89" spans="1:8" ht="14.25" x14ac:dyDescent="0.25">
      <c r="A89" s="151" t="s">
        <v>70</v>
      </c>
      <c r="B89" s="152"/>
      <c r="C89" s="152"/>
      <c r="D89" s="152"/>
      <c r="E89" s="152"/>
      <c r="F89" s="152"/>
      <c r="G89" s="152"/>
      <c r="H89" s="153"/>
    </row>
    <row r="90" spans="1:8" ht="24" x14ac:dyDescent="0.25">
      <c r="A90" s="85" t="s">
        <v>71</v>
      </c>
      <c r="B90" s="82" t="s">
        <v>72</v>
      </c>
      <c r="C90" s="82" t="s">
        <v>73</v>
      </c>
      <c r="D90" s="27" t="s">
        <v>546</v>
      </c>
      <c r="E90" s="85" t="s">
        <v>14</v>
      </c>
      <c r="F90" s="85" t="s">
        <v>16</v>
      </c>
      <c r="G90" s="93">
        <v>2405.6999999999998</v>
      </c>
      <c r="H90" s="82" t="s">
        <v>74</v>
      </c>
    </row>
    <row r="91" spans="1:8" ht="24" x14ac:dyDescent="0.25">
      <c r="A91" s="86"/>
      <c r="B91" s="83"/>
      <c r="C91" s="83"/>
      <c r="D91" s="27" t="s">
        <v>547</v>
      </c>
      <c r="E91" s="86"/>
      <c r="F91" s="86"/>
      <c r="G91" s="101"/>
      <c r="H91" s="83"/>
    </row>
    <row r="92" spans="1:8" ht="24" x14ac:dyDescent="0.25">
      <c r="A92" s="86"/>
      <c r="B92" s="83"/>
      <c r="C92" s="83"/>
      <c r="D92" s="27" t="s">
        <v>548</v>
      </c>
      <c r="E92" s="86"/>
      <c r="F92" s="86"/>
      <c r="G92" s="101"/>
      <c r="H92" s="83"/>
    </row>
    <row r="93" spans="1:8" ht="24" x14ac:dyDescent="0.25">
      <c r="A93" s="87"/>
      <c r="B93" s="84"/>
      <c r="C93" s="84"/>
      <c r="D93" s="27" t="s">
        <v>549</v>
      </c>
      <c r="E93" s="87"/>
      <c r="F93" s="87"/>
      <c r="G93" s="94"/>
      <c r="H93" s="84"/>
    </row>
    <row r="94" spans="1:8" ht="24" x14ac:dyDescent="0.25">
      <c r="A94" s="85" t="s">
        <v>550</v>
      </c>
      <c r="B94" s="175" t="s">
        <v>551</v>
      </c>
      <c r="C94" s="175" t="s">
        <v>551</v>
      </c>
      <c r="D94" s="27" t="s">
        <v>546</v>
      </c>
      <c r="E94" s="85" t="s">
        <v>14</v>
      </c>
      <c r="F94" s="85" t="s">
        <v>16</v>
      </c>
      <c r="G94" s="154">
        <v>3561.58</v>
      </c>
      <c r="H94" s="82" t="s">
        <v>552</v>
      </c>
    </row>
    <row r="95" spans="1:8" ht="24" x14ac:dyDescent="0.25">
      <c r="A95" s="86"/>
      <c r="B95" s="176"/>
      <c r="C95" s="176"/>
      <c r="D95" s="27" t="s">
        <v>547</v>
      </c>
      <c r="E95" s="86"/>
      <c r="F95" s="86"/>
      <c r="G95" s="155"/>
      <c r="H95" s="83"/>
    </row>
    <row r="96" spans="1:8" ht="24" x14ac:dyDescent="0.25">
      <c r="A96" s="86"/>
      <c r="B96" s="176"/>
      <c r="C96" s="176"/>
      <c r="D96" s="27" t="s">
        <v>548</v>
      </c>
      <c r="E96" s="86"/>
      <c r="F96" s="86"/>
      <c r="G96" s="155"/>
      <c r="H96" s="83"/>
    </row>
    <row r="97" spans="1:8" ht="24" x14ac:dyDescent="0.25">
      <c r="A97" s="87"/>
      <c r="B97" s="177"/>
      <c r="C97" s="177"/>
      <c r="D97" s="27" t="s">
        <v>549</v>
      </c>
      <c r="E97" s="87"/>
      <c r="F97" s="87"/>
      <c r="G97" s="156"/>
      <c r="H97" s="84"/>
    </row>
    <row r="98" spans="1:8" x14ac:dyDescent="0.25">
      <c r="A98" s="41"/>
      <c r="B98" s="1" t="s">
        <v>26</v>
      </c>
      <c r="C98" s="1"/>
      <c r="D98" s="1"/>
      <c r="E98" s="45"/>
      <c r="F98" s="45"/>
      <c r="G98" s="69">
        <f>SUM(G90:G97)</f>
        <v>5967.28</v>
      </c>
      <c r="H98" s="51"/>
    </row>
    <row r="99" spans="1:8" ht="14.25" x14ac:dyDescent="0.25">
      <c r="A99" s="151" t="s">
        <v>75</v>
      </c>
      <c r="B99" s="152"/>
      <c r="C99" s="152"/>
      <c r="D99" s="152"/>
      <c r="E99" s="152"/>
      <c r="F99" s="152"/>
      <c r="G99" s="152"/>
      <c r="H99" s="153"/>
    </row>
    <row r="100" spans="1:8" ht="60" x14ac:dyDescent="0.25">
      <c r="A100" s="166" t="s">
        <v>76</v>
      </c>
      <c r="B100" s="148" t="s">
        <v>77</v>
      </c>
      <c r="C100" s="82" t="s">
        <v>78</v>
      </c>
      <c r="D100" s="27" t="s">
        <v>343</v>
      </c>
      <c r="E100" s="85" t="s">
        <v>285</v>
      </c>
      <c r="F100" s="85" t="s">
        <v>16</v>
      </c>
      <c r="G100" s="93">
        <v>1342</v>
      </c>
      <c r="H100" s="82" t="s">
        <v>553</v>
      </c>
    </row>
    <row r="101" spans="1:8" ht="48" x14ac:dyDescent="0.25">
      <c r="A101" s="167"/>
      <c r="B101" s="149"/>
      <c r="C101" s="84"/>
      <c r="D101" s="27" t="s">
        <v>554</v>
      </c>
      <c r="E101" s="86"/>
      <c r="F101" s="87"/>
      <c r="G101" s="94"/>
      <c r="H101" s="83"/>
    </row>
    <row r="102" spans="1:8" ht="36" x14ac:dyDescent="0.25">
      <c r="A102" s="167"/>
      <c r="B102" s="149"/>
      <c r="C102" s="148" t="s">
        <v>79</v>
      </c>
      <c r="D102" s="27" t="s">
        <v>555</v>
      </c>
      <c r="E102" s="86"/>
      <c r="F102" s="85" t="s">
        <v>80</v>
      </c>
      <c r="G102" s="93">
        <v>0</v>
      </c>
      <c r="H102" s="83"/>
    </row>
    <row r="103" spans="1:8" ht="36" x14ac:dyDescent="0.25">
      <c r="A103" s="168"/>
      <c r="B103" s="150"/>
      <c r="C103" s="150"/>
      <c r="D103" s="27" t="s">
        <v>556</v>
      </c>
      <c r="E103" s="87"/>
      <c r="F103" s="87"/>
      <c r="G103" s="94"/>
      <c r="H103" s="84"/>
    </row>
    <row r="104" spans="1:8" x14ac:dyDescent="0.25">
      <c r="A104" s="41"/>
      <c r="B104" s="1" t="s">
        <v>26</v>
      </c>
      <c r="C104" s="1"/>
      <c r="D104" s="1"/>
      <c r="E104" s="45"/>
      <c r="F104" s="45"/>
      <c r="G104" s="6">
        <f>SUM(G100:G103)</f>
        <v>1342</v>
      </c>
      <c r="H104" s="51"/>
    </row>
    <row r="105" spans="1:8" ht="14.25" x14ac:dyDescent="0.25">
      <c r="A105" s="140" t="s">
        <v>81</v>
      </c>
      <c r="B105" s="141"/>
      <c r="C105" s="141"/>
      <c r="D105" s="141"/>
      <c r="E105" s="141"/>
      <c r="F105" s="141"/>
      <c r="G105" s="141"/>
      <c r="H105" s="142"/>
    </row>
    <row r="106" spans="1:8" ht="96" x14ac:dyDescent="0.25">
      <c r="A106" s="105" t="s">
        <v>82</v>
      </c>
      <c r="B106" s="118" t="s">
        <v>83</v>
      </c>
      <c r="C106" s="143" t="s">
        <v>84</v>
      </c>
      <c r="D106" s="60" t="s">
        <v>347</v>
      </c>
      <c r="E106" s="145" t="s">
        <v>286</v>
      </c>
      <c r="F106" s="105" t="s">
        <v>16</v>
      </c>
      <c r="G106" s="111">
        <v>700</v>
      </c>
      <c r="H106" s="118" t="s">
        <v>86</v>
      </c>
    </row>
    <row r="107" spans="1:8" ht="156" x14ac:dyDescent="0.25">
      <c r="A107" s="106"/>
      <c r="B107" s="119"/>
      <c r="C107" s="144"/>
      <c r="D107" s="29" t="s">
        <v>344</v>
      </c>
      <c r="E107" s="146"/>
      <c r="F107" s="106"/>
      <c r="G107" s="117"/>
      <c r="H107" s="119"/>
    </row>
    <row r="108" spans="1:8" ht="72" x14ac:dyDescent="0.25">
      <c r="A108" s="106"/>
      <c r="B108" s="119"/>
      <c r="C108" s="119" t="s">
        <v>87</v>
      </c>
      <c r="D108" s="60" t="s">
        <v>345</v>
      </c>
      <c r="E108" s="146"/>
      <c r="F108" s="106"/>
      <c r="G108" s="117"/>
      <c r="H108" s="119"/>
    </row>
    <row r="109" spans="1:8" ht="60" x14ac:dyDescent="0.25">
      <c r="A109" s="107"/>
      <c r="B109" s="120"/>
      <c r="C109" s="120"/>
      <c r="D109" s="30" t="s">
        <v>346</v>
      </c>
      <c r="E109" s="147"/>
      <c r="F109" s="107"/>
      <c r="G109" s="112"/>
      <c r="H109" s="120"/>
    </row>
    <row r="110" spans="1:8" ht="48" x14ac:dyDescent="0.25">
      <c r="A110" s="85" t="s">
        <v>88</v>
      </c>
      <c r="B110" s="82" t="s">
        <v>89</v>
      </c>
      <c r="C110" s="82" t="s">
        <v>90</v>
      </c>
      <c r="D110" s="64" t="s">
        <v>348</v>
      </c>
      <c r="E110" s="85" t="s">
        <v>91</v>
      </c>
      <c r="F110" s="85" t="s">
        <v>16</v>
      </c>
      <c r="G110" s="93">
        <v>1000</v>
      </c>
      <c r="H110" s="82" t="s">
        <v>92</v>
      </c>
    </row>
    <row r="111" spans="1:8" ht="48" x14ac:dyDescent="0.25">
      <c r="A111" s="86"/>
      <c r="B111" s="83"/>
      <c r="C111" s="83"/>
      <c r="D111" s="65" t="s">
        <v>349</v>
      </c>
      <c r="E111" s="86"/>
      <c r="F111" s="86"/>
      <c r="G111" s="101"/>
      <c r="H111" s="83"/>
    </row>
    <row r="112" spans="1:8" ht="36" x14ac:dyDescent="0.25">
      <c r="A112" s="86"/>
      <c r="B112" s="83"/>
      <c r="C112" s="83"/>
      <c r="D112" s="65" t="s">
        <v>350</v>
      </c>
      <c r="E112" s="86"/>
      <c r="F112" s="86"/>
      <c r="G112" s="101"/>
      <c r="H112" s="83"/>
    </row>
    <row r="113" spans="1:8" ht="48" x14ac:dyDescent="0.25">
      <c r="A113" s="87"/>
      <c r="B113" s="84"/>
      <c r="C113" s="84"/>
      <c r="D113" s="28" t="s">
        <v>351</v>
      </c>
      <c r="E113" s="87"/>
      <c r="F113" s="87"/>
      <c r="G113" s="94"/>
      <c r="H113" s="84"/>
    </row>
    <row r="114" spans="1:8" ht="36" x14ac:dyDescent="0.25">
      <c r="A114" s="85" t="s">
        <v>93</v>
      </c>
      <c r="B114" s="82" t="s">
        <v>94</v>
      </c>
      <c r="C114" s="82" t="s">
        <v>358</v>
      </c>
      <c r="D114" s="56" t="s">
        <v>354</v>
      </c>
      <c r="E114" s="85" t="s">
        <v>95</v>
      </c>
      <c r="F114" s="85" t="s">
        <v>16</v>
      </c>
      <c r="G114" s="93">
        <v>700</v>
      </c>
      <c r="H114" s="82" t="s">
        <v>356</v>
      </c>
    </row>
    <row r="115" spans="1:8" ht="24" x14ac:dyDescent="0.25">
      <c r="A115" s="86"/>
      <c r="B115" s="83"/>
      <c r="C115" s="83"/>
      <c r="D115" s="65" t="s">
        <v>352</v>
      </c>
      <c r="E115" s="86"/>
      <c r="F115" s="86"/>
      <c r="G115" s="101"/>
      <c r="H115" s="83"/>
    </row>
    <row r="116" spans="1:8" ht="36" x14ac:dyDescent="0.25">
      <c r="A116" s="86"/>
      <c r="B116" s="83"/>
      <c r="C116" s="83"/>
      <c r="D116" s="65" t="s">
        <v>357</v>
      </c>
      <c r="E116" s="86"/>
      <c r="F116" s="86"/>
      <c r="G116" s="101"/>
      <c r="H116" s="83"/>
    </row>
    <row r="117" spans="1:8" ht="24" x14ac:dyDescent="0.25">
      <c r="A117" s="87"/>
      <c r="B117" s="84"/>
      <c r="C117" s="84"/>
      <c r="D117" s="28" t="s">
        <v>355</v>
      </c>
      <c r="E117" s="87"/>
      <c r="F117" s="87"/>
      <c r="G117" s="94"/>
      <c r="H117" s="84"/>
    </row>
    <row r="118" spans="1:8" ht="36" x14ac:dyDescent="0.25">
      <c r="A118" s="85" t="s">
        <v>96</v>
      </c>
      <c r="B118" s="82" t="s">
        <v>97</v>
      </c>
      <c r="C118" s="82" t="s">
        <v>98</v>
      </c>
      <c r="D118" s="64" t="s">
        <v>359</v>
      </c>
      <c r="E118" s="85" t="s">
        <v>85</v>
      </c>
      <c r="F118" s="85" t="s">
        <v>16</v>
      </c>
      <c r="G118" s="93">
        <v>500</v>
      </c>
      <c r="H118" s="82" t="s">
        <v>99</v>
      </c>
    </row>
    <row r="119" spans="1:8" ht="24" x14ac:dyDescent="0.25">
      <c r="A119" s="86"/>
      <c r="B119" s="83"/>
      <c r="C119" s="83"/>
      <c r="D119" s="65" t="s">
        <v>360</v>
      </c>
      <c r="E119" s="86"/>
      <c r="F119" s="86"/>
      <c r="G119" s="101"/>
      <c r="H119" s="83"/>
    </row>
    <row r="120" spans="1:8" ht="72" x14ac:dyDescent="0.25">
      <c r="A120" s="86"/>
      <c r="B120" s="83"/>
      <c r="C120" s="83"/>
      <c r="D120" s="65" t="s">
        <v>361</v>
      </c>
      <c r="E120" s="86"/>
      <c r="F120" s="86"/>
      <c r="G120" s="101"/>
      <c r="H120" s="83"/>
    </row>
    <row r="121" spans="1:8" ht="24" x14ac:dyDescent="0.25">
      <c r="A121" s="87"/>
      <c r="B121" s="84"/>
      <c r="C121" s="84"/>
      <c r="D121" s="28" t="s">
        <v>353</v>
      </c>
      <c r="E121" s="87"/>
      <c r="F121" s="87"/>
      <c r="G121" s="94"/>
      <c r="H121" s="84"/>
    </row>
    <row r="122" spans="1:8" x14ac:dyDescent="0.25">
      <c r="A122" s="45"/>
      <c r="B122" s="1" t="s">
        <v>26</v>
      </c>
      <c r="C122" s="51"/>
      <c r="D122" s="1"/>
      <c r="E122" s="45"/>
      <c r="F122" s="45"/>
      <c r="G122" s="6">
        <f>SUM(G106:G121)</f>
        <v>2900</v>
      </c>
      <c r="H122" s="51"/>
    </row>
    <row r="123" spans="1:8" ht="34.5" customHeight="1" x14ac:dyDescent="0.25">
      <c r="A123" s="151" t="s">
        <v>611</v>
      </c>
      <c r="B123" s="152"/>
      <c r="C123" s="152"/>
      <c r="D123" s="152"/>
      <c r="E123" s="152"/>
      <c r="F123" s="152"/>
      <c r="G123" s="152"/>
      <c r="H123" s="153"/>
    </row>
    <row r="124" spans="1:8" ht="36" x14ac:dyDescent="0.25">
      <c r="A124" s="85" t="s">
        <v>102</v>
      </c>
      <c r="B124" s="148" t="s">
        <v>612</v>
      </c>
      <c r="C124" s="82" t="s">
        <v>634</v>
      </c>
      <c r="D124" s="174" t="s">
        <v>630</v>
      </c>
      <c r="E124" s="47" t="s">
        <v>14</v>
      </c>
      <c r="F124" s="47" t="s">
        <v>16</v>
      </c>
      <c r="G124" s="68">
        <f>1829.3+1000</f>
        <v>2829.3</v>
      </c>
      <c r="H124" s="148" t="s">
        <v>613</v>
      </c>
    </row>
    <row r="125" spans="1:8" ht="62.25" customHeight="1" x14ac:dyDescent="0.25">
      <c r="A125" s="86"/>
      <c r="B125" s="149"/>
      <c r="C125" s="83"/>
      <c r="D125" s="133"/>
      <c r="E125" s="48" t="s">
        <v>495</v>
      </c>
      <c r="F125" s="48" t="s">
        <v>16</v>
      </c>
      <c r="G125" s="54">
        <v>15000</v>
      </c>
      <c r="H125" s="149"/>
    </row>
    <row r="126" spans="1:8" ht="123.75" customHeight="1" x14ac:dyDescent="0.25">
      <c r="A126" s="86"/>
      <c r="B126" s="149"/>
      <c r="C126" s="83"/>
      <c r="D126" s="57" t="s">
        <v>631</v>
      </c>
      <c r="E126" s="48" t="s">
        <v>103</v>
      </c>
      <c r="F126" s="48" t="s">
        <v>104</v>
      </c>
      <c r="G126" s="54"/>
      <c r="H126" s="149"/>
    </row>
    <row r="127" spans="1:8" ht="72" x14ac:dyDescent="0.25">
      <c r="A127" s="86"/>
      <c r="B127" s="149"/>
      <c r="C127" s="57" t="s">
        <v>105</v>
      </c>
      <c r="D127" s="83" t="s">
        <v>362</v>
      </c>
      <c r="E127" s="48" t="s">
        <v>106</v>
      </c>
      <c r="F127" s="48" t="s">
        <v>16</v>
      </c>
      <c r="G127" s="54">
        <v>1800</v>
      </c>
      <c r="H127" s="149"/>
    </row>
    <row r="128" spans="1:8" ht="39" customHeight="1" x14ac:dyDescent="0.25">
      <c r="A128" s="86"/>
      <c r="B128" s="149"/>
      <c r="C128" s="57" t="s">
        <v>107</v>
      </c>
      <c r="D128" s="83"/>
      <c r="E128" s="48" t="s">
        <v>623</v>
      </c>
      <c r="F128" s="48" t="s">
        <v>16</v>
      </c>
      <c r="G128" s="54">
        <v>0</v>
      </c>
      <c r="H128" s="149"/>
    </row>
    <row r="129" spans="1:8" ht="61.5" customHeight="1" x14ac:dyDescent="0.25">
      <c r="A129" s="86"/>
      <c r="B129" s="149"/>
      <c r="C129" s="57" t="s">
        <v>108</v>
      </c>
      <c r="D129" s="83" t="s">
        <v>632</v>
      </c>
      <c r="E129" s="48" t="s">
        <v>109</v>
      </c>
      <c r="F129" s="48" t="s">
        <v>16</v>
      </c>
      <c r="G129" s="54">
        <v>0</v>
      </c>
      <c r="H129" s="149"/>
    </row>
    <row r="130" spans="1:8" ht="60" x14ac:dyDescent="0.25">
      <c r="A130" s="86"/>
      <c r="B130" s="149"/>
      <c r="C130" s="57" t="s">
        <v>673</v>
      </c>
      <c r="D130" s="83"/>
      <c r="E130" s="48" t="s">
        <v>34</v>
      </c>
      <c r="F130" s="48" t="s">
        <v>16</v>
      </c>
      <c r="G130" s="66">
        <f>1500+466.3</f>
        <v>1966.3</v>
      </c>
      <c r="H130" s="149"/>
    </row>
    <row r="131" spans="1:8" ht="42" customHeight="1" x14ac:dyDescent="0.25">
      <c r="A131" s="87"/>
      <c r="B131" s="150"/>
      <c r="C131" s="58" t="s">
        <v>110</v>
      </c>
      <c r="D131" s="84"/>
      <c r="E131" s="49" t="s">
        <v>111</v>
      </c>
      <c r="F131" s="49" t="s">
        <v>16</v>
      </c>
      <c r="G131" s="55">
        <v>4213</v>
      </c>
      <c r="H131" s="150"/>
    </row>
    <row r="132" spans="1:8" ht="60" x14ac:dyDescent="0.25">
      <c r="A132" s="85" t="s">
        <v>112</v>
      </c>
      <c r="B132" s="82" t="s">
        <v>113</v>
      </c>
      <c r="C132" s="85" t="s">
        <v>114</v>
      </c>
      <c r="D132" s="27" t="s">
        <v>363</v>
      </c>
      <c r="E132" s="85" t="s">
        <v>495</v>
      </c>
      <c r="F132" s="85" t="s">
        <v>16</v>
      </c>
      <c r="G132" s="93">
        <v>60</v>
      </c>
      <c r="H132" s="82" t="s">
        <v>115</v>
      </c>
    </row>
    <row r="133" spans="1:8" ht="96" x14ac:dyDescent="0.25">
      <c r="A133" s="86"/>
      <c r="B133" s="83"/>
      <c r="C133" s="86"/>
      <c r="D133" s="27" t="s">
        <v>364</v>
      </c>
      <c r="E133" s="86"/>
      <c r="F133" s="86"/>
      <c r="G133" s="101"/>
      <c r="H133" s="83"/>
    </row>
    <row r="134" spans="1:8" ht="25.5" customHeight="1" x14ac:dyDescent="0.25">
      <c r="A134" s="86"/>
      <c r="B134" s="83"/>
      <c r="C134" s="86" t="s">
        <v>614</v>
      </c>
      <c r="D134" s="27" t="s">
        <v>365</v>
      </c>
      <c r="E134" s="86" t="s">
        <v>557</v>
      </c>
      <c r="F134" s="86"/>
      <c r="G134" s="101">
        <v>100</v>
      </c>
      <c r="H134" s="83"/>
    </row>
    <row r="135" spans="1:8" ht="24" x14ac:dyDescent="0.25">
      <c r="A135" s="87"/>
      <c r="B135" s="84"/>
      <c r="C135" s="87"/>
      <c r="D135" s="27" t="s">
        <v>633</v>
      </c>
      <c r="E135" s="87"/>
      <c r="F135" s="87"/>
      <c r="G135" s="94"/>
      <c r="H135" s="84"/>
    </row>
    <row r="136" spans="1:8" x14ac:dyDescent="0.25">
      <c r="A136" s="45"/>
      <c r="B136" s="1" t="s">
        <v>26</v>
      </c>
      <c r="C136" s="51"/>
      <c r="D136" s="1"/>
      <c r="E136" s="45"/>
      <c r="F136" s="45"/>
      <c r="G136" s="40">
        <f>SUM(G124:G135)</f>
        <v>25968.6</v>
      </c>
      <c r="H136" s="51"/>
    </row>
    <row r="137" spans="1:8" ht="14.25" x14ac:dyDescent="0.25">
      <c r="A137" s="134" t="s">
        <v>116</v>
      </c>
      <c r="B137" s="135"/>
      <c r="C137" s="135"/>
      <c r="D137" s="135"/>
      <c r="E137" s="135"/>
      <c r="F137" s="135"/>
      <c r="G137" s="135"/>
      <c r="H137" s="136"/>
    </row>
    <row r="138" spans="1:8" ht="24" x14ac:dyDescent="0.25">
      <c r="A138" s="137" t="s">
        <v>117</v>
      </c>
      <c r="B138" s="82" t="s">
        <v>118</v>
      </c>
      <c r="C138" s="82" t="s">
        <v>119</v>
      </c>
      <c r="D138" s="56" t="s">
        <v>366</v>
      </c>
      <c r="E138" s="85" t="s">
        <v>120</v>
      </c>
      <c r="F138" s="85" t="s">
        <v>104</v>
      </c>
      <c r="G138" s="93">
        <v>500</v>
      </c>
      <c r="H138" s="82" t="s">
        <v>371</v>
      </c>
    </row>
    <row r="139" spans="1:8" ht="48" x14ac:dyDescent="0.25">
      <c r="A139" s="138"/>
      <c r="B139" s="83"/>
      <c r="C139" s="83"/>
      <c r="D139" s="57" t="s">
        <v>368</v>
      </c>
      <c r="E139" s="86"/>
      <c r="F139" s="86"/>
      <c r="G139" s="101"/>
      <c r="H139" s="83"/>
    </row>
    <row r="140" spans="1:8" ht="72" x14ac:dyDescent="0.25">
      <c r="A140" s="138"/>
      <c r="B140" s="83"/>
      <c r="C140" s="83"/>
      <c r="D140" s="57" t="s">
        <v>370</v>
      </c>
      <c r="E140" s="86"/>
      <c r="F140" s="86"/>
      <c r="G140" s="101"/>
      <c r="H140" s="83"/>
    </row>
    <row r="141" spans="1:8" ht="72" x14ac:dyDescent="0.25">
      <c r="A141" s="139"/>
      <c r="B141" s="84"/>
      <c r="C141" s="84"/>
      <c r="D141" s="28" t="s">
        <v>372</v>
      </c>
      <c r="E141" s="49" t="s">
        <v>205</v>
      </c>
      <c r="F141" s="49" t="s">
        <v>16</v>
      </c>
      <c r="G141" s="55">
        <f>100-100</f>
        <v>0</v>
      </c>
      <c r="H141" s="84"/>
    </row>
    <row r="142" spans="1:8" x14ac:dyDescent="0.25">
      <c r="A142" s="41"/>
      <c r="B142" s="1" t="s">
        <v>26</v>
      </c>
      <c r="C142" s="1"/>
      <c r="D142" s="1"/>
      <c r="E142" s="45"/>
      <c r="F142" s="45"/>
      <c r="G142" s="6">
        <f>SUM(G138:G141)</f>
        <v>500</v>
      </c>
      <c r="H142" s="51"/>
    </row>
    <row r="143" spans="1:8" ht="14.25" x14ac:dyDescent="0.25">
      <c r="A143" s="151" t="s">
        <v>121</v>
      </c>
      <c r="B143" s="152"/>
      <c r="C143" s="152"/>
      <c r="D143" s="152"/>
      <c r="E143" s="152"/>
      <c r="F143" s="152"/>
      <c r="G143" s="152"/>
      <c r="H143" s="153"/>
    </row>
    <row r="144" spans="1:8" ht="53.25" customHeight="1" x14ac:dyDescent="0.25">
      <c r="A144" s="85" t="s">
        <v>122</v>
      </c>
      <c r="B144" s="82" t="s">
        <v>123</v>
      </c>
      <c r="C144" s="82" t="s">
        <v>124</v>
      </c>
      <c r="D144" s="64" t="s">
        <v>375</v>
      </c>
      <c r="E144" s="85" t="s">
        <v>125</v>
      </c>
      <c r="F144" s="85" t="s">
        <v>16</v>
      </c>
      <c r="G144" s="93">
        <v>0</v>
      </c>
      <c r="H144" s="82" t="s">
        <v>126</v>
      </c>
    </row>
    <row r="145" spans="1:8" ht="74.25" customHeight="1" x14ac:dyDescent="0.25">
      <c r="A145" s="86"/>
      <c r="B145" s="83"/>
      <c r="C145" s="83"/>
      <c r="D145" s="57" t="s">
        <v>558</v>
      </c>
      <c r="E145" s="86"/>
      <c r="F145" s="86"/>
      <c r="G145" s="101"/>
      <c r="H145" s="83"/>
    </row>
    <row r="146" spans="1:8" ht="48.75" customHeight="1" x14ac:dyDescent="0.25">
      <c r="A146" s="86"/>
      <c r="B146" s="83"/>
      <c r="C146" s="83"/>
      <c r="D146" s="65" t="s">
        <v>373</v>
      </c>
      <c r="E146" s="86"/>
      <c r="F146" s="86"/>
      <c r="G146" s="101"/>
      <c r="H146" s="83"/>
    </row>
    <row r="147" spans="1:8" ht="24" x14ac:dyDescent="0.25">
      <c r="A147" s="87"/>
      <c r="B147" s="84"/>
      <c r="C147" s="84"/>
      <c r="D147" s="28" t="s">
        <v>374</v>
      </c>
      <c r="E147" s="87"/>
      <c r="F147" s="87"/>
      <c r="G147" s="94"/>
      <c r="H147" s="84"/>
    </row>
    <row r="148" spans="1:8" x14ac:dyDescent="0.25">
      <c r="A148" s="41"/>
      <c r="B148" s="1" t="s">
        <v>26</v>
      </c>
      <c r="C148" s="1"/>
      <c r="D148" s="1"/>
      <c r="E148" s="45"/>
      <c r="F148" s="45"/>
      <c r="G148" s="6">
        <v>0</v>
      </c>
      <c r="H148" s="51"/>
    </row>
    <row r="149" spans="1:8" ht="14.25" x14ac:dyDescent="0.25">
      <c r="A149" s="151" t="s">
        <v>588</v>
      </c>
      <c r="B149" s="152"/>
      <c r="C149" s="152"/>
      <c r="D149" s="152"/>
      <c r="E149" s="152"/>
      <c r="F149" s="152"/>
      <c r="G149" s="152"/>
      <c r="H149" s="153"/>
    </row>
    <row r="150" spans="1:8" ht="24" x14ac:dyDescent="0.25">
      <c r="A150" s="85" t="s">
        <v>127</v>
      </c>
      <c r="B150" s="82" t="s">
        <v>559</v>
      </c>
      <c r="C150" s="82" t="s">
        <v>128</v>
      </c>
      <c r="D150" s="64" t="s">
        <v>492</v>
      </c>
      <c r="E150" s="85" t="s">
        <v>495</v>
      </c>
      <c r="F150" s="85" t="s">
        <v>16</v>
      </c>
      <c r="G150" s="93">
        <v>1019.7</v>
      </c>
      <c r="H150" s="82" t="s">
        <v>130</v>
      </c>
    </row>
    <row r="151" spans="1:8" ht="48" x14ac:dyDescent="0.25">
      <c r="A151" s="86"/>
      <c r="B151" s="83"/>
      <c r="C151" s="83"/>
      <c r="D151" s="65" t="s">
        <v>493</v>
      </c>
      <c r="E151" s="86"/>
      <c r="F151" s="86"/>
      <c r="G151" s="101"/>
      <c r="H151" s="83"/>
    </row>
    <row r="152" spans="1:8" ht="60" x14ac:dyDescent="0.25">
      <c r="A152" s="86"/>
      <c r="B152" s="83"/>
      <c r="C152" s="83"/>
      <c r="D152" s="65" t="s">
        <v>592</v>
      </c>
      <c r="E152" s="86"/>
      <c r="F152" s="86"/>
      <c r="G152" s="101"/>
      <c r="H152" s="83"/>
    </row>
    <row r="153" spans="1:8" ht="36" x14ac:dyDescent="0.25">
      <c r="A153" s="87"/>
      <c r="B153" s="84"/>
      <c r="C153" s="84"/>
      <c r="D153" s="28" t="s">
        <v>594</v>
      </c>
      <c r="E153" s="87"/>
      <c r="F153" s="87"/>
      <c r="G153" s="94"/>
      <c r="H153" s="84"/>
    </row>
    <row r="154" spans="1:8" ht="24" x14ac:dyDescent="0.25">
      <c r="A154" s="85" t="s">
        <v>589</v>
      </c>
      <c r="B154" s="82" t="s">
        <v>590</v>
      </c>
      <c r="C154" s="82" t="s">
        <v>591</v>
      </c>
      <c r="D154" s="64" t="s">
        <v>492</v>
      </c>
      <c r="E154" s="85" t="s">
        <v>595</v>
      </c>
      <c r="F154" s="85" t="s">
        <v>16</v>
      </c>
      <c r="G154" s="93">
        <f>73-73</f>
        <v>0</v>
      </c>
      <c r="H154" s="82" t="s">
        <v>596</v>
      </c>
    </row>
    <row r="155" spans="1:8" ht="48" x14ac:dyDescent="0.25">
      <c r="A155" s="86"/>
      <c r="B155" s="83"/>
      <c r="C155" s="83"/>
      <c r="D155" s="65" t="s">
        <v>493</v>
      </c>
      <c r="E155" s="86"/>
      <c r="F155" s="86"/>
      <c r="G155" s="101"/>
      <c r="H155" s="83"/>
    </row>
    <row r="156" spans="1:8" ht="60" x14ac:dyDescent="0.25">
      <c r="A156" s="86"/>
      <c r="B156" s="83"/>
      <c r="C156" s="83"/>
      <c r="D156" s="65" t="s">
        <v>592</v>
      </c>
      <c r="E156" s="86"/>
      <c r="F156" s="86"/>
      <c r="G156" s="101"/>
      <c r="H156" s="83"/>
    </row>
    <row r="157" spans="1:8" ht="48" x14ac:dyDescent="0.25">
      <c r="A157" s="87"/>
      <c r="B157" s="84"/>
      <c r="C157" s="84"/>
      <c r="D157" s="28" t="s">
        <v>593</v>
      </c>
      <c r="E157" s="87"/>
      <c r="F157" s="87"/>
      <c r="G157" s="94"/>
      <c r="H157" s="84"/>
    </row>
    <row r="158" spans="1:8" x14ac:dyDescent="0.25">
      <c r="A158" s="41"/>
      <c r="B158" s="1" t="s">
        <v>26</v>
      </c>
      <c r="C158" s="1"/>
      <c r="D158" s="1"/>
      <c r="E158" s="45"/>
      <c r="F158" s="45"/>
      <c r="G158" s="6">
        <f>G150+G154</f>
        <v>1019.7</v>
      </c>
      <c r="H158" s="51"/>
    </row>
    <row r="159" spans="1:8" ht="14.25" x14ac:dyDescent="0.25">
      <c r="A159" s="151" t="s">
        <v>131</v>
      </c>
      <c r="B159" s="152"/>
      <c r="C159" s="152"/>
      <c r="D159" s="152"/>
      <c r="E159" s="152"/>
      <c r="F159" s="152"/>
      <c r="G159" s="152"/>
      <c r="H159" s="153"/>
    </row>
    <row r="160" spans="1:8" ht="24" x14ac:dyDescent="0.25">
      <c r="A160" s="85" t="s">
        <v>132</v>
      </c>
      <c r="B160" s="82" t="s">
        <v>133</v>
      </c>
      <c r="C160" s="82" t="s">
        <v>134</v>
      </c>
      <c r="D160" s="56" t="s">
        <v>376</v>
      </c>
      <c r="E160" s="85" t="s">
        <v>129</v>
      </c>
      <c r="F160" s="85" t="s">
        <v>19</v>
      </c>
      <c r="G160" s="93">
        <v>0</v>
      </c>
      <c r="H160" s="82" t="s">
        <v>135</v>
      </c>
    </row>
    <row r="161" spans="1:8" ht="24" x14ac:dyDescent="0.25">
      <c r="A161" s="86"/>
      <c r="B161" s="83"/>
      <c r="C161" s="83"/>
      <c r="D161" s="57" t="s">
        <v>377</v>
      </c>
      <c r="E161" s="86"/>
      <c r="F161" s="86"/>
      <c r="G161" s="101"/>
      <c r="H161" s="83"/>
    </row>
    <row r="162" spans="1:8" ht="36" x14ac:dyDescent="0.25">
      <c r="A162" s="86"/>
      <c r="B162" s="83"/>
      <c r="C162" s="83"/>
      <c r="D162" s="57" t="s">
        <v>378</v>
      </c>
      <c r="E162" s="86"/>
      <c r="F162" s="86"/>
      <c r="G162" s="101"/>
      <c r="H162" s="83"/>
    </row>
    <row r="163" spans="1:8" ht="24" x14ac:dyDescent="0.25">
      <c r="A163" s="87"/>
      <c r="B163" s="84"/>
      <c r="C163" s="84"/>
      <c r="D163" s="58" t="s">
        <v>379</v>
      </c>
      <c r="E163" s="87"/>
      <c r="F163" s="87"/>
      <c r="G163" s="94"/>
      <c r="H163" s="84"/>
    </row>
    <row r="164" spans="1:8" x14ac:dyDescent="0.25">
      <c r="A164" s="41"/>
      <c r="B164" s="1" t="s">
        <v>26</v>
      </c>
      <c r="C164" s="1"/>
      <c r="D164" s="1"/>
      <c r="E164" s="45"/>
      <c r="F164" s="45"/>
      <c r="G164" s="6">
        <v>0</v>
      </c>
      <c r="H164" s="51"/>
    </row>
    <row r="165" spans="1:8" ht="14.25" x14ac:dyDescent="0.25">
      <c r="A165" s="151" t="s">
        <v>298</v>
      </c>
      <c r="B165" s="152"/>
      <c r="C165" s="152"/>
      <c r="D165" s="152"/>
      <c r="E165" s="152"/>
      <c r="F165" s="152"/>
      <c r="G165" s="152"/>
      <c r="H165" s="153"/>
    </row>
    <row r="166" spans="1:8" ht="24" x14ac:dyDescent="0.25">
      <c r="A166" s="85" t="s">
        <v>299</v>
      </c>
      <c r="B166" s="82" t="s">
        <v>137</v>
      </c>
      <c r="C166" s="56" t="s">
        <v>560</v>
      </c>
      <c r="D166" s="174" t="s">
        <v>380</v>
      </c>
      <c r="E166" s="85" t="s">
        <v>91</v>
      </c>
      <c r="F166" s="85" t="s">
        <v>16</v>
      </c>
      <c r="G166" s="93">
        <v>800</v>
      </c>
      <c r="H166" s="82" t="s">
        <v>138</v>
      </c>
    </row>
    <row r="167" spans="1:8" ht="48" x14ac:dyDescent="0.25">
      <c r="A167" s="86"/>
      <c r="B167" s="83"/>
      <c r="C167" s="57" t="s">
        <v>561</v>
      </c>
      <c r="D167" s="133"/>
      <c r="E167" s="86"/>
      <c r="F167" s="86"/>
      <c r="G167" s="101"/>
      <c r="H167" s="83"/>
    </row>
    <row r="168" spans="1:8" ht="36" x14ac:dyDescent="0.25">
      <c r="A168" s="86"/>
      <c r="B168" s="83"/>
      <c r="C168" s="57" t="s">
        <v>139</v>
      </c>
      <c r="D168" s="83" t="s">
        <v>381</v>
      </c>
      <c r="E168" s="86"/>
      <c r="F168" s="86"/>
      <c r="G168" s="101"/>
      <c r="H168" s="83"/>
    </row>
    <row r="169" spans="1:8" ht="60" x14ac:dyDescent="0.25">
      <c r="A169" s="86"/>
      <c r="B169" s="83"/>
      <c r="C169" s="65" t="s">
        <v>382</v>
      </c>
      <c r="D169" s="83"/>
      <c r="E169" s="86"/>
      <c r="F169" s="86"/>
      <c r="G169" s="101"/>
      <c r="H169" s="83"/>
    </row>
    <row r="170" spans="1:8" x14ac:dyDescent="0.25">
      <c r="A170" s="86"/>
      <c r="B170" s="83"/>
      <c r="C170" s="57" t="s">
        <v>140</v>
      </c>
      <c r="D170" s="133" t="s">
        <v>383</v>
      </c>
      <c r="E170" s="86"/>
      <c r="F170" s="86"/>
      <c r="G170" s="101"/>
      <c r="H170" s="83"/>
    </row>
    <row r="171" spans="1:8" ht="60" x14ac:dyDescent="0.25">
      <c r="A171" s="86"/>
      <c r="B171" s="83"/>
      <c r="C171" s="57" t="s">
        <v>282</v>
      </c>
      <c r="D171" s="133"/>
      <c r="E171" s="86"/>
      <c r="F171" s="86"/>
      <c r="G171" s="101"/>
      <c r="H171" s="83"/>
    </row>
    <row r="172" spans="1:8" ht="60" x14ac:dyDescent="0.25">
      <c r="A172" s="87"/>
      <c r="B172" s="84"/>
      <c r="C172" s="58" t="s">
        <v>384</v>
      </c>
      <c r="D172" s="28" t="s">
        <v>385</v>
      </c>
      <c r="E172" s="87"/>
      <c r="F172" s="87"/>
      <c r="G172" s="94"/>
      <c r="H172" s="84"/>
    </row>
    <row r="173" spans="1:8" ht="48" x14ac:dyDescent="0.25">
      <c r="A173" s="85" t="s">
        <v>300</v>
      </c>
      <c r="B173" s="82" t="s">
        <v>141</v>
      </c>
      <c r="C173" s="82" t="s">
        <v>142</v>
      </c>
      <c r="D173" s="64" t="s">
        <v>393</v>
      </c>
      <c r="E173" s="85" t="s">
        <v>91</v>
      </c>
      <c r="F173" s="85" t="s">
        <v>16</v>
      </c>
      <c r="G173" s="93">
        <v>100</v>
      </c>
      <c r="H173" s="82" t="s">
        <v>138</v>
      </c>
    </row>
    <row r="174" spans="1:8" ht="24" x14ac:dyDescent="0.25">
      <c r="A174" s="86"/>
      <c r="B174" s="83"/>
      <c r="C174" s="83"/>
      <c r="D174" s="57" t="s">
        <v>386</v>
      </c>
      <c r="E174" s="86"/>
      <c r="F174" s="86"/>
      <c r="G174" s="101"/>
      <c r="H174" s="83"/>
    </row>
    <row r="175" spans="1:8" ht="48" x14ac:dyDescent="0.25">
      <c r="A175" s="86"/>
      <c r="B175" s="83"/>
      <c r="C175" s="83"/>
      <c r="D175" s="65" t="s">
        <v>387</v>
      </c>
      <c r="E175" s="86"/>
      <c r="F175" s="86"/>
      <c r="G175" s="101"/>
      <c r="H175" s="83"/>
    </row>
    <row r="176" spans="1:8" ht="36" x14ac:dyDescent="0.25">
      <c r="A176" s="87"/>
      <c r="B176" s="84"/>
      <c r="C176" s="84"/>
      <c r="D176" s="28" t="s">
        <v>388</v>
      </c>
      <c r="E176" s="87"/>
      <c r="F176" s="87"/>
      <c r="G176" s="94"/>
      <c r="H176" s="84"/>
    </row>
    <row r="177" spans="1:8" ht="36" x14ac:dyDescent="0.25">
      <c r="A177" s="85" t="s">
        <v>301</v>
      </c>
      <c r="B177" s="82" t="s">
        <v>279</v>
      </c>
      <c r="C177" s="82" t="s">
        <v>280</v>
      </c>
      <c r="D177" s="28" t="s">
        <v>389</v>
      </c>
      <c r="E177" s="85" t="s">
        <v>91</v>
      </c>
      <c r="F177" s="85" t="s">
        <v>16</v>
      </c>
      <c r="G177" s="93">
        <v>1000</v>
      </c>
      <c r="H177" s="82" t="s">
        <v>281</v>
      </c>
    </row>
    <row r="178" spans="1:8" ht="24" x14ac:dyDescent="0.25">
      <c r="A178" s="86"/>
      <c r="B178" s="83"/>
      <c r="C178" s="83"/>
      <c r="D178" s="28" t="s">
        <v>390</v>
      </c>
      <c r="E178" s="86"/>
      <c r="F178" s="86"/>
      <c r="G178" s="101"/>
      <c r="H178" s="83"/>
    </row>
    <row r="179" spans="1:8" ht="36" x14ac:dyDescent="0.25">
      <c r="A179" s="86"/>
      <c r="B179" s="83"/>
      <c r="C179" s="83"/>
      <c r="D179" s="28" t="s">
        <v>391</v>
      </c>
      <c r="E179" s="86"/>
      <c r="F179" s="86"/>
      <c r="G179" s="101"/>
      <c r="H179" s="83"/>
    </row>
    <row r="180" spans="1:8" ht="24" x14ac:dyDescent="0.25">
      <c r="A180" s="87"/>
      <c r="B180" s="84"/>
      <c r="C180" s="84"/>
      <c r="D180" s="28" t="s">
        <v>392</v>
      </c>
      <c r="E180" s="87"/>
      <c r="F180" s="87"/>
      <c r="G180" s="94"/>
      <c r="H180" s="84"/>
    </row>
    <row r="181" spans="1:8" x14ac:dyDescent="0.25">
      <c r="A181" s="45"/>
      <c r="B181" s="1" t="s">
        <v>26</v>
      </c>
      <c r="C181" s="1"/>
      <c r="D181" s="1"/>
      <c r="E181" s="45"/>
      <c r="F181" s="45"/>
      <c r="G181" s="6">
        <f>SUM(G166:G180)</f>
        <v>1900</v>
      </c>
      <c r="H181" s="51"/>
    </row>
    <row r="182" spans="1:8" s="9" customFormat="1" ht="15" x14ac:dyDescent="0.25">
      <c r="A182" s="151" t="s">
        <v>302</v>
      </c>
      <c r="B182" s="152"/>
      <c r="C182" s="152"/>
      <c r="D182" s="152"/>
      <c r="E182" s="152"/>
      <c r="F182" s="152"/>
      <c r="G182" s="152"/>
      <c r="H182" s="153"/>
    </row>
    <row r="183" spans="1:8" ht="24" x14ac:dyDescent="0.25">
      <c r="A183" s="85" t="s">
        <v>136</v>
      </c>
      <c r="B183" s="82" t="s">
        <v>143</v>
      </c>
      <c r="C183" s="82" t="s">
        <v>144</v>
      </c>
      <c r="D183" s="31" t="s">
        <v>396</v>
      </c>
      <c r="E183" s="85" t="s">
        <v>109</v>
      </c>
      <c r="F183" s="85" t="s">
        <v>16</v>
      </c>
      <c r="G183" s="93">
        <v>1870</v>
      </c>
      <c r="H183" s="82" t="s">
        <v>145</v>
      </c>
    </row>
    <row r="184" spans="1:8" ht="36" x14ac:dyDescent="0.25">
      <c r="A184" s="86"/>
      <c r="B184" s="83"/>
      <c r="C184" s="83"/>
      <c r="D184" s="27" t="s">
        <v>397</v>
      </c>
      <c r="E184" s="86"/>
      <c r="F184" s="86"/>
      <c r="G184" s="101"/>
      <c r="H184" s="83"/>
    </row>
    <row r="185" spans="1:8" ht="24" x14ac:dyDescent="0.25">
      <c r="A185" s="86"/>
      <c r="B185" s="83"/>
      <c r="C185" s="83"/>
      <c r="D185" s="27" t="s">
        <v>399</v>
      </c>
      <c r="E185" s="86"/>
      <c r="F185" s="86"/>
      <c r="G185" s="101"/>
      <c r="H185" s="83"/>
    </row>
    <row r="186" spans="1:8" ht="48" x14ac:dyDescent="0.25">
      <c r="A186" s="87"/>
      <c r="B186" s="84"/>
      <c r="C186" s="84"/>
      <c r="D186" s="46" t="s">
        <v>398</v>
      </c>
      <c r="E186" s="87"/>
      <c r="F186" s="87"/>
      <c r="G186" s="94"/>
      <c r="H186" s="84"/>
    </row>
    <row r="187" spans="1:8" x14ac:dyDescent="0.25">
      <c r="A187" s="45"/>
      <c r="B187" s="1" t="s">
        <v>26</v>
      </c>
      <c r="C187" s="1"/>
      <c r="D187" s="1"/>
      <c r="E187" s="45"/>
      <c r="F187" s="45"/>
      <c r="G187" s="6">
        <f>SUM(G183)</f>
        <v>1870</v>
      </c>
      <c r="H187" s="51"/>
    </row>
    <row r="188" spans="1:8" s="9" customFormat="1" ht="15" x14ac:dyDescent="0.25">
      <c r="A188" s="151" t="s">
        <v>303</v>
      </c>
      <c r="B188" s="152"/>
      <c r="C188" s="152"/>
      <c r="D188" s="152"/>
      <c r="E188" s="152"/>
      <c r="F188" s="152"/>
      <c r="G188" s="152"/>
      <c r="H188" s="153"/>
    </row>
    <row r="189" spans="1:8" ht="24" x14ac:dyDescent="0.25">
      <c r="A189" s="85" t="s">
        <v>483</v>
      </c>
      <c r="B189" s="82" t="s">
        <v>148</v>
      </c>
      <c r="C189" s="82" t="s">
        <v>149</v>
      </c>
      <c r="D189" s="27" t="s">
        <v>395</v>
      </c>
      <c r="E189" s="85" t="s">
        <v>58</v>
      </c>
      <c r="F189" s="85" t="s">
        <v>16</v>
      </c>
      <c r="G189" s="93">
        <v>66</v>
      </c>
      <c r="H189" s="82" t="s">
        <v>150</v>
      </c>
    </row>
    <row r="190" spans="1:8" ht="24" x14ac:dyDescent="0.25">
      <c r="A190" s="86"/>
      <c r="B190" s="83"/>
      <c r="C190" s="83"/>
      <c r="D190" s="27" t="s">
        <v>309</v>
      </c>
      <c r="E190" s="86"/>
      <c r="F190" s="86"/>
      <c r="G190" s="101"/>
      <c r="H190" s="83"/>
    </row>
    <row r="191" spans="1:8" ht="36" x14ac:dyDescent="0.25">
      <c r="A191" s="86"/>
      <c r="B191" s="83"/>
      <c r="C191" s="83"/>
      <c r="D191" s="27" t="s">
        <v>394</v>
      </c>
      <c r="E191" s="86"/>
      <c r="F191" s="86"/>
      <c r="G191" s="101"/>
      <c r="H191" s="83"/>
    </row>
    <row r="192" spans="1:8" ht="24" x14ac:dyDescent="0.25">
      <c r="A192" s="87"/>
      <c r="B192" s="84"/>
      <c r="C192" s="84"/>
      <c r="D192" s="46" t="s">
        <v>146</v>
      </c>
      <c r="E192" s="87"/>
      <c r="F192" s="87"/>
      <c r="G192" s="94"/>
      <c r="H192" s="84"/>
    </row>
    <row r="193" spans="1:8" x14ac:dyDescent="0.25">
      <c r="A193" s="45"/>
      <c r="B193" s="1" t="s">
        <v>26</v>
      </c>
      <c r="C193" s="1"/>
      <c r="D193" s="1"/>
      <c r="E193" s="45"/>
      <c r="F193" s="45"/>
      <c r="G193" s="6">
        <f>SUM(G189)</f>
        <v>66</v>
      </c>
      <c r="H193" s="51"/>
    </row>
    <row r="194" spans="1:8" ht="14.25" x14ac:dyDescent="0.25">
      <c r="A194" s="151" t="s">
        <v>562</v>
      </c>
      <c r="B194" s="152"/>
      <c r="C194" s="152"/>
      <c r="D194" s="152"/>
      <c r="E194" s="152"/>
      <c r="F194" s="152"/>
      <c r="G194" s="152"/>
      <c r="H194" s="153"/>
    </row>
    <row r="195" spans="1:8" ht="132" x14ac:dyDescent="0.25">
      <c r="A195" s="85" t="s">
        <v>147</v>
      </c>
      <c r="B195" s="82" t="s">
        <v>563</v>
      </c>
      <c r="C195" s="172" t="s">
        <v>283</v>
      </c>
      <c r="D195" s="64" t="s">
        <v>314</v>
      </c>
      <c r="E195" s="85" t="s">
        <v>100</v>
      </c>
      <c r="F195" s="85" t="s">
        <v>16</v>
      </c>
      <c r="G195" s="93">
        <v>100</v>
      </c>
      <c r="H195" s="82" t="s">
        <v>284</v>
      </c>
    </row>
    <row r="196" spans="1:8" ht="84" x14ac:dyDescent="0.25">
      <c r="A196" s="86"/>
      <c r="B196" s="83"/>
      <c r="C196" s="173"/>
      <c r="D196" s="65" t="s">
        <v>564</v>
      </c>
      <c r="E196" s="86"/>
      <c r="F196" s="86"/>
      <c r="G196" s="101"/>
      <c r="H196" s="83"/>
    </row>
    <row r="197" spans="1:8" ht="96" x14ac:dyDescent="0.25">
      <c r="A197" s="86"/>
      <c r="B197" s="83"/>
      <c r="C197" s="83" t="s">
        <v>101</v>
      </c>
      <c r="D197" s="65" t="s">
        <v>565</v>
      </c>
      <c r="E197" s="86"/>
      <c r="F197" s="86"/>
      <c r="G197" s="101"/>
      <c r="H197" s="83"/>
    </row>
    <row r="198" spans="1:8" ht="24" x14ac:dyDescent="0.25">
      <c r="A198" s="87"/>
      <c r="B198" s="84"/>
      <c r="C198" s="84"/>
      <c r="D198" s="28" t="s">
        <v>566</v>
      </c>
      <c r="E198" s="87"/>
      <c r="F198" s="87"/>
      <c r="G198" s="94"/>
      <c r="H198" s="84"/>
    </row>
    <row r="199" spans="1:8" ht="36" x14ac:dyDescent="0.25">
      <c r="A199" s="85" t="s">
        <v>567</v>
      </c>
      <c r="B199" s="82" t="s">
        <v>152</v>
      </c>
      <c r="C199" s="82" t="s">
        <v>367</v>
      </c>
      <c r="D199" s="64" t="s">
        <v>402</v>
      </c>
      <c r="E199" s="85" t="s">
        <v>153</v>
      </c>
      <c r="F199" s="85" t="s">
        <v>16</v>
      </c>
      <c r="G199" s="93">
        <v>0</v>
      </c>
      <c r="H199" s="82" t="s">
        <v>154</v>
      </c>
    </row>
    <row r="200" spans="1:8" ht="72" x14ac:dyDescent="0.25">
      <c r="A200" s="86"/>
      <c r="B200" s="83"/>
      <c r="C200" s="83"/>
      <c r="D200" s="65" t="s">
        <v>400</v>
      </c>
      <c r="E200" s="86"/>
      <c r="F200" s="86"/>
      <c r="G200" s="101"/>
      <c r="H200" s="83"/>
    </row>
    <row r="201" spans="1:8" ht="36" x14ac:dyDescent="0.25">
      <c r="A201" s="86"/>
      <c r="B201" s="83"/>
      <c r="C201" s="83"/>
      <c r="D201" s="65" t="s">
        <v>401</v>
      </c>
      <c r="E201" s="86"/>
      <c r="F201" s="86" t="s">
        <v>80</v>
      </c>
      <c r="G201" s="101">
        <v>0</v>
      </c>
      <c r="H201" s="83"/>
    </row>
    <row r="202" spans="1:8" ht="65.25" customHeight="1" x14ac:dyDescent="0.25">
      <c r="A202" s="87"/>
      <c r="B202" s="84"/>
      <c r="C202" s="84"/>
      <c r="D202" s="58" t="s">
        <v>403</v>
      </c>
      <c r="E202" s="87"/>
      <c r="F202" s="87"/>
      <c r="G202" s="94"/>
      <c r="H202" s="84"/>
    </row>
    <row r="203" spans="1:8" ht="21" customHeight="1" x14ac:dyDescent="0.25">
      <c r="A203" s="45"/>
      <c r="B203" s="1" t="s">
        <v>26</v>
      </c>
      <c r="C203" s="1"/>
      <c r="D203" s="1"/>
      <c r="E203" s="45"/>
      <c r="F203" s="45"/>
      <c r="G203" s="6">
        <f>SUM(G195:G202)</f>
        <v>100</v>
      </c>
      <c r="H203" s="51"/>
    </row>
    <row r="204" spans="1:8" ht="14.25" x14ac:dyDescent="0.25">
      <c r="A204" s="140" t="s">
        <v>312</v>
      </c>
      <c r="B204" s="141"/>
      <c r="C204" s="141"/>
      <c r="D204" s="141"/>
      <c r="E204" s="141"/>
      <c r="F204" s="141"/>
      <c r="G204" s="141"/>
      <c r="H204" s="142"/>
    </row>
    <row r="205" spans="1:8" ht="24" x14ac:dyDescent="0.25">
      <c r="A205" s="105" t="s">
        <v>151</v>
      </c>
      <c r="B205" s="118" t="s">
        <v>288</v>
      </c>
      <c r="C205" s="118" t="s">
        <v>289</v>
      </c>
      <c r="D205" s="32" t="s">
        <v>404</v>
      </c>
      <c r="E205" s="105" t="s">
        <v>58</v>
      </c>
      <c r="F205" s="105" t="s">
        <v>16</v>
      </c>
      <c r="G205" s="111">
        <v>0</v>
      </c>
      <c r="H205" s="118" t="s">
        <v>296</v>
      </c>
    </row>
    <row r="206" spans="1:8" ht="60" x14ac:dyDescent="0.25">
      <c r="A206" s="106"/>
      <c r="B206" s="119"/>
      <c r="C206" s="119"/>
      <c r="D206" s="29" t="s">
        <v>405</v>
      </c>
      <c r="E206" s="106"/>
      <c r="F206" s="106"/>
      <c r="G206" s="117"/>
      <c r="H206" s="119"/>
    </row>
    <row r="207" spans="1:8" ht="24" x14ac:dyDescent="0.25">
      <c r="A207" s="106"/>
      <c r="B207" s="119"/>
      <c r="C207" s="119"/>
      <c r="D207" s="29" t="s">
        <v>406</v>
      </c>
      <c r="E207" s="106"/>
      <c r="F207" s="106" t="s">
        <v>80</v>
      </c>
      <c r="G207" s="117">
        <v>0</v>
      </c>
      <c r="H207" s="119"/>
    </row>
    <row r="208" spans="1:8" ht="60" x14ac:dyDescent="0.25">
      <c r="A208" s="107"/>
      <c r="B208" s="120"/>
      <c r="C208" s="120"/>
      <c r="D208" s="61" t="s">
        <v>407</v>
      </c>
      <c r="E208" s="107"/>
      <c r="F208" s="107"/>
      <c r="G208" s="112"/>
      <c r="H208" s="120"/>
    </row>
    <row r="209" spans="1:8" x14ac:dyDescent="0.25">
      <c r="A209" s="45"/>
      <c r="B209" s="1" t="s">
        <v>26</v>
      </c>
      <c r="C209" s="1"/>
      <c r="D209" s="1"/>
      <c r="E209" s="45"/>
      <c r="F209" s="45"/>
      <c r="G209" s="6">
        <f>SUM(G205:G208)</f>
        <v>0</v>
      </c>
      <c r="H209" s="51"/>
    </row>
    <row r="210" spans="1:8" ht="14.25" x14ac:dyDescent="0.25">
      <c r="A210" s="140" t="s">
        <v>568</v>
      </c>
      <c r="B210" s="141"/>
      <c r="C210" s="141"/>
      <c r="D210" s="141"/>
      <c r="E210" s="141"/>
      <c r="F210" s="141"/>
      <c r="G210" s="141"/>
      <c r="H210" s="142"/>
    </row>
    <row r="211" spans="1:8" ht="36" x14ac:dyDescent="0.25">
      <c r="A211" s="105" t="s">
        <v>569</v>
      </c>
      <c r="B211" s="118" t="s">
        <v>570</v>
      </c>
      <c r="C211" s="118" t="s">
        <v>571</v>
      </c>
      <c r="D211" s="32" t="s">
        <v>572</v>
      </c>
      <c r="E211" s="105" t="s">
        <v>111</v>
      </c>
      <c r="F211" s="105" t="s">
        <v>16</v>
      </c>
      <c r="G211" s="111">
        <v>1369.5</v>
      </c>
      <c r="H211" s="118" t="s">
        <v>573</v>
      </c>
    </row>
    <row r="212" spans="1:8" ht="24" x14ac:dyDescent="0.25">
      <c r="A212" s="106"/>
      <c r="B212" s="119"/>
      <c r="C212" s="119"/>
      <c r="D212" s="29" t="s">
        <v>574</v>
      </c>
      <c r="E212" s="106"/>
      <c r="F212" s="106"/>
      <c r="G212" s="117"/>
      <c r="H212" s="119"/>
    </row>
    <row r="213" spans="1:8" ht="29.25" customHeight="1" x14ac:dyDescent="0.25">
      <c r="A213" s="106"/>
      <c r="B213" s="119"/>
      <c r="C213" s="119"/>
      <c r="D213" s="29" t="s">
        <v>575</v>
      </c>
      <c r="E213" s="106"/>
      <c r="F213" s="106"/>
      <c r="G213" s="117"/>
      <c r="H213" s="119"/>
    </row>
    <row r="214" spans="1:8" ht="24" x14ac:dyDescent="0.25">
      <c r="A214" s="107"/>
      <c r="B214" s="120"/>
      <c r="C214" s="120"/>
      <c r="D214" s="61" t="s">
        <v>576</v>
      </c>
      <c r="E214" s="107"/>
      <c r="F214" s="107"/>
      <c r="G214" s="112"/>
      <c r="H214" s="120"/>
    </row>
    <row r="215" spans="1:8" x14ac:dyDescent="0.25">
      <c r="A215" s="45"/>
      <c r="B215" s="1" t="s">
        <v>26</v>
      </c>
      <c r="C215" s="1"/>
      <c r="D215" s="1"/>
      <c r="E215" s="45"/>
      <c r="F215" s="45"/>
      <c r="G215" s="6">
        <f>SUM(G211:G214)</f>
        <v>1369.5</v>
      </c>
      <c r="H215" s="51"/>
    </row>
    <row r="216" spans="1:8" x14ac:dyDescent="0.25">
      <c r="A216" s="45"/>
      <c r="B216" s="1"/>
      <c r="C216" s="1"/>
      <c r="D216" s="1"/>
      <c r="E216" s="45"/>
      <c r="F216" s="45"/>
      <c r="G216" s="6"/>
      <c r="H216" s="51"/>
    </row>
    <row r="217" spans="1:8" ht="15" x14ac:dyDescent="0.25">
      <c r="A217" s="16"/>
      <c r="B217" s="17" t="s">
        <v>155</v>
      </c>
      <c r="C217" s="17"/>
      <c r="D217" s="17"/>
      <c r="E217" s="14"/>
      <c r="F217" s="14"/>
      <c r="G217" s="39">
        <f>G22+G28+G42+G48+G58+G64+G70+G76+G82+G88+G98+G104+G122+G136+G142+G148+G158+G164+G181+G187+G193+G203+G209+G215</f>
        <v>82284.112000000008</v>
      </c>
      <c r="H217" s="18"/>
    </row>
    <row r="218" spans="1:8" ht="14.25" x14ac:dyDescent="0.25">
      <c r="A218" s="130" t="s">
        <v>644</v>
      </c>
      <c r="B218" s="131"/>
      <c r="C218" s="131"/>
      <c r="D218" s="131"/>
      <c r="E218" s="131"/>
      <c r="F218" s="131"/>
      <c r="G218" s="131"/>
      <c r="H218" s="132"/>
    </row>
    <row r="219" spans="1:8" ht="60" x14ac:dyDescent="0.25">
      <c r="A219" s="85" t="s">
        <v>156</v>
      </c>
      <c r="B219" s="82" t="s">
        <v>157</v>
      </c>
      <c r="C219" s="82" t="s">
        <v>158</v>
      </c>
      <c r="D219" s="56" t="s">
        <v>665</v>
      </c>
      <c r="E219" s="85" t="s">
        <v>616</v>
      </c>
      <c r="F219" s="85" t="s">
        <v>16</v>
      </c>
      <c r="G219" s="93">
        <v>4510</v>
      </c>
      <c r="H219" s="82" t="s">
        <v>159</v>
      </c>
    </row>
    <row r="220" spans="1:8" ht="24" x14ac:dyDescent="0.25">
      <c r="A220" s="86"/>
      <c r="B220" s="83"/>
      <c r="C220" s="83"/>
      <c r="D220" s="57" t="s">
        <v>666</v>
      </c>
      <c r="E220" s="86"/>
      <c r="F220" s="86"/>
      <c r="G220" s="101"/>
      <c r="H220" s="83"/>
    </row>
    <row r="221" spans="1:8" ht="24" x14ac:dyDescent="0.25">
      <c r="A221" s="86"/>
      <c r="B221" s="83"/>
      <c r="C221" s="83"/>
      <c r="D221" s="57" t="s">
        <v>411</v>
      </c>
      <c r="E221" s="86" t="s">
        <v>129</v>
      </c>
      <c r="F221" s="86" t="s">
        <v>19</v>
      </c>
      <c r="G221" s="101"/>
      <c r="H221" s="83"/>
    </row>
    <row r="222" spans="1:8" ht="60" x14ac:dyDescent="0.25">
      <c r="A222" s="87"/>
      <c r="B222" s="84"/>
      <c r="C222" s="84"/>
      <c r="D222" s="58" t="s">
        <v>667</v>
      </c>
      <c r="E222" s="87"/>
      <c r="F222" s="87"/>
      <c r="G222" s="94"/>
      <c r="H222" s="84"/>
    </row>
    <row r="223" spans="1:8" ht="36" x14ac:dyDescent="0.25">
      <c r="A223" s="85" t="s">
        <v>160</v>
      </c>
      <c r="B223" s="82" t="s">
        <v>161</v>
      </c>
      <c r="C223" s="82" t="s">
        <v>162</v>
      </c>
      <c r="D223" s="56" t="s">
        <v>664</v>
      </c>
      <c r="E223" s="85" t="s">
        <v>616</v>
      </c>
      <c r="F223" s="85" t="s">
        <v>16</v>
      </c>
      <c r="G223" s="93">
        <v>7290</v>
      </c>
      <c r="H223" s="82" t="s">
        <v>163</v>
      </c>
    </row>
    <row r="224" spans="1:8" ht="60" x14ac:dyDescent="0.25">
      <c r="A224" s="86"/>
      <c r="B224" s="83"/>
      <c r="C224" s="83"/>
      <c r="D224" s="57" t="s">
        <v>662</v>
      </c>
      <c r="E224" s="86"/>
      <c r="F224" s="86"/>
      <c r="G224" s="101"/>
      <c r="H224" s="83"/>
    </row>
    <row r="225" spans="1:8" ht="48" x14ac:dyDescent="0.25">
      <c r="A225" s="86"/>
      <c r="B225" s="83"/>
      <c r="C225" s="83"/>
      <c r="D225" s="57" t="s">
        <v>663</v>
      </c>
      <c r="E225" s="86" t="s">
        <v>129</v>
      </c>
      <c r="F225" s="86" t="s">
        <v>19</v>
      </c>
      <c r="G225" s="101"/>
      <c r="H225" s="83"/>
    </row>
    <row r="226" spans="1:8" ht="60" x14ac:dyDescent="0.25">
      <c r="A226" s="87"/>
      <c r="B226" s="84"/>
      <c r="C226" s="84"/>
      <c r="D226" s="28" t="s">
        <v>661</v>
      </c>
      <c r="E226" s="87"/>
      <c r="F226" s="87"/>
      <c r="G226" s="94"/>
      <c r="H226" s="84"/>
    </row>
    <row r="227" spans="1:8" ht="48" x14ac:dyDescent="0.25">
      <c r="A227" s="85" t="s">
        <v>164</v>
      </c>
      <c r="B227" s="82" t="s">
        <v>686</v>
      </c>
      <c r="C227" s="82" t="s">
        <v>687</v>
      </c>
      <c r="D227" s="56" t="s">
        <v>668</v>
      </c>
      <c r="E227" s="85" t="s">
        <v>616</v>
      </c>
      <c r="F227" s="85" t="s">
        <v>16</v>
      </c>
      <c r="G227" s="93">
        <v>12910</v>
      </c>
      <c r="H227" s="82" t="s">
        <v>165</v>
      </c>
    </row>
    <row r="228" spans="1:8" ht="72" x14ac:dyDescent="0.25">
      <c r="A228" s="86"/>
      <c r="B228" s="83"/>
      <c r="C228" s="83"/>
      <c r="D228" s="57" t="s">
        <v>669</v>
      </c>
      <c r="E228" s="86"/>
      <c r="F228" s="86"/>
      <c r="G228" s="101"/>
      <c r="H228" s="83"/>
    </row>
    <row r="229" spans="1:8" ht="24" x14ac:dyDescent="0.25">
      <c r="A229" s="86"/>
      <c r="B229" s="83"/>
      <c r="C229" s="83"/>
      <c r="D229" s="57" t="s">
        <v>411</v>
      </c>
      <c r="E229" s="86" t="s">
        <v>129</v>
      </c>
      <c r="F229" s="86" t="s">
        <v>19</v>
      </c>
      <c r="G229" s="101"/>
      <c r="H229" s="83"/>
    </row>
    <row r="230" spans="1:8" ht="60" x14ac:dyDescent="0.25">
      <c r="A230" s="87"/>
      <c r="B230" s="84"/>
      <c r="C230" s="84"/>
      <c r="D230" s="58" t="s">
        <v>660</v>
      </c>
      <c r="E230" s="87"/>
      <c r="F230" s="87"/>
      <c r="G230" s="94"/>
      <c r="H230" s="84"/>
    </row>
    <row r="231" spans="1:8" ht="48" x14ac:dyDescent="0.25">
      <c r="A231" s="85" t="s">
        <v>166</v>
      </c>
      <c r="B231" s="82" t="s">
        <v>167</v>
      </c>
      <c r="C231" s="82" t="s">
        <v>688</v>
      </c>
      <c r="D231" s="56" t="s">
        <v>408</v>
      </c>
      <c r="E231" s="85" t="s">
        <v>616</v>
      </c>
      <c r="F231" s="85" t="s">
        <v>16</v>
      </c>
      <c r="G231" s="93">
        <v>1100</v>
      </c>
      <c r="H231" s="82" t="s">
        <v>168</v>
      </c>
    </row>
    <row r="232" spans="1:8" ht="72" x14ac:dyDescent="0.25">
      <c r="A232" s="86"/>
      <c r="B232" s="83"/>
      <c r="C232" s="83"/>
      <c r="D232" s="57" t="s">
        <v>409</v>
      </c>
      <c r="E232" s="86"/>
      <c r="F232" s="86"/>
      <c r="G232" s="101"/>
      <c r="H232" s="83"/>
    </row>
    <row r="233" spans="1:8" ht="24" x14ac:dyDescent="0.25">
      <c r="A233" s="86"/>
      <c r="B233" s="83"/>
      <c r="C233" s="83"/>
      <c r="D233" s="57" t="s">
        <v>411</v>
      </c>
      <c r="E233" s="86" t="s">
        <v>129</v>
      </c>
      <c r="F233" s="86" t="s">
        <v>19</v>
      </c>
      <c r="G233" s="101"/>
      <c r="H233" s="83"/>
    </row>
    <row r="234" spans="1:8" ht="72" x14ac:dyDescent="0.25">
      <c r="A234" s="87"/>
      <c r="B234" s="84"/>
      <c r="C234" s="84"/>
      <c r="D234" s="28" t="s">
        <v>659</v>
      </c>
      <c r="E234" s="87"/>
      <c r="F234" s="87"/>
      <c r="G234" s="94"/>
      <c r="H234" s="84"/>
    </row>
    <row r="235" spans="1:8" ht="132" x14ac:dyDescent="0.25">
      <c r="A235" s="85" t="s">
        <v>169</v>
      </c>
      <c r="B235" s="148" t="s">
        <v>486</v>
      </c>
      <c r="C235" s="148" t="s">
        <v>689</v>
      </c>
      <c r="D235" s="64" t="s">
        <v>646</v>
      </c>
      <c r="E235" s="166" t="s">
        <v>616</v>
      </c>
      <c r="F235" s="166" t="s">
        <v>16</v>
      </c>
      <c r="G235" s="169">
        <f>8720-100</f>
        <v>8620</v>
      </c>
      <c r="H235" s="148" t="s">
        <v>487</v>
      </c>
    </row>
    <row r="236" spans="1:8" ht="120" x14ac:dyDescent="0.25">
      <c r="A236" s="86"/>
      <c r="B236" s="149"/>
      <c r="C236" s="149"/>
      <c r="D236" s="57" t="s">
        <v>647</v>
      </c>
      <c r="E236" s="167"/>
      <c r="F236" s="167"/>
      <c r="G236" s="170"/>
      <c r="H236" s="149"/>
    </row>
    <row r="237" spans="1:8" ht="24" x14ac:dyDescent="0.25">
      <c r="A237" s="86"/>
      <c r="B237" s="149"/>
      <c r="C237" s="149"/>
      <c r="D237" s="57" t="s">
        <v>411</v>
      </c>
      <c r="E237" s="167"/>
      <c r="F237" s="167"/>
      <c r="G237" s="170"/>
      <c r="H237" s="149"/>
    </row>
    <row r="238" spans="1:8" ht="58.5" customHeight="1" x14ac:dyDescent="0.25">
      <c r="A238" s="87"/>
      <c r="B238" s="150"/>
      <c r="C238" s="150"/>
      <c r="D238" s="58" t="s">
        <v>488</v>
      </c>
      <c r="E238" s="168"/>
      <c r="F238" s="168"/>
      <c r="G238" s="171"/>
      <c r="H238" s="150"/>
    </row>
    <row r="239" spans="1:8" ht="48" x14ac:dyDescent="0.25">
      <c r="A239" s="85" t="s">
        <v>410</v>
      </c>
      <c r="B239" s="82" t="s">
        <v>645</v>
      </c>
      <c r="C239" s="82" t="s">
        <v>170</v>
      </c>
      <c r="D239" s="59" t="s">
        <v>412</v>
      </c>
      <c r="E239" s="85" t="s">
        <v>616</v>
      </c>
      <c r="F239" s="47" t="s">
        <v>16</v>
      </c>
      <c r="G239" s="53">
        <v>8880</v>
      </c>
      <c r="H239" s="82" t="s">
        <v>171</v>
      </c>
    </row>
    <row r="240" spans="1:8" ht="83.25" customHeight="1" x14ac:dyDescent="0.25">
      <c r="A240" s="86"/>
      <c r="B240" s="83"/>
      <c r="C240" s="83"/>
      <c r="D240" s="57" t="s">
        <v>652</v>
      </c>
      <c r="E240" s="86"/>
      <c r="F240" s="48" t="s">
        <v>80</v>
      </c>
      <c r="G240" s="54">
        <v>0</v>
      </c>
      <c r="H240" s="83"/>
    </row>
    <row r="241" spans="1:8" ht="24" x14ac:dyDescent="0.25">
      <c r="A241" s="86"/>
      <c r="B241" s="83"/>
      <c r="C241" s="83" t="s">
        <v>172</v>
      </c>
      <c r="D241" s="57" t="s">
        <v>411</v>
      </c>
      <c r="E241" s="86" t="s">
        <v>129</v>
      </c>
      <c r="F241" s="86" t="s">
        <v>19</v>
      </c>
      <c r="G241" s="101">
        <v>0</v>
      </c>
      <c r="H241" s="83"/>
    </row>
    <row r="242" spans="1:8" s="10" customFormat="1" ht="72" x14ac:dyDescent="0.25">
      <c r="A242" s="87"/>
      <c r="B242" s="84"/>
      <c r="C242" s="84"/>
      <c r="D242" s="58" t="s">
        <v>651</v>
      </c>
      <c r="E242" s="87"/>
      <c r="F242" s="87"/>
      <c r="G242" s="94"/>
      <c r="H242" s="84"/>
    </row>
    <row r="243" spans="1:8" ht="24" x14ac:dyDescent="0.25">
      <c r="A243" s="85" t="s">
        <v>173</v>
      </c>
      <c r="B243" s="82" t="s">
        <v>174</v>
      </c>
      <c r="C243" s="82" t="s">
        <v>480</v>
      </c>
      <c r="D243" s="56" t="s">
        <v>366</v>
      </c>
      <c r="E243" s="85" t="s">
        <v>616</v>
      </c>
      <c r="F243" s="85" t="s">
        <v>16</v>
      </c>
      <c r="G243" s="93">
        <v>3100</v>
      </c>
      <c r="H243" s="82" t="s">
        <v>175</v>
      </c>
    </row>
    <row r="244" spans="1:8" ht="36" x14ac:dyDescent="0.25">
      <c r="A244" s="86"/>
      <c r="B244" s="83"/>
      <c r="C244" s="83"/>
      <c r="D244" s="57" t="s">
        <v>653</v>
      </c>
      <c r="E244" s="86"/>
      <c r="F244" s="86"/>
      <c r="G244" s="101"/>
      <c r="H244" s="83"/>
    </row>
    <row r="245" spans="1:8" ht="48" x14ac:dyDescent="0.25">
      <c r="A245" s="86"/>
      <c r="B245" s="83"/>
      <c r="C245" s="83"/>
      <c r="D245" s="57" t="s">
        <v>654</v>
      </c>
      <c r="E245" s="86"/>
      <c r="F245" s="86"/>
      <c r="G245" s="101"/>
      <c r="H245" s="83"/>
    </row>
    <row r="246" spans="1:8" ht="36" x14ac:dyDescent="0.25">
      <c r="A246" s="87"/>
      <c r="B246" s="84"/>
      <c r="C246" s="84"/>
      <c r="D246" s="58" t="s">
        <v>650</v>
      </c>
      <c r="E246" s="87"/>
      <c r="F246" s="87"/>
      <c r="G246" s="94"/>
      <c r="H246" s="84"/>
    </row>
    <row r="247" spans="1:8" ht="72" x14ac:dyDescent="0.25">
      <c r="A247" s="85" t="s">
        <v>176</v>
      </c>
      <c r="B247" s="82" t="s">
        <v>177</v>
      </c>
      <c r="C247" s="82" t="s">
        <v>648</v>
      </c>
      <c r="D247" s="56" t="s">
        <v>649</v>
      </c>
      <c r="E247" s="85" t="s">
        <v>616</v>
      </c>
      <c r="F247" s="85" t="s">
        <v>16</v>
      </c>
      <c r="G247" s="93">
        <v>5810</v>
      </c>
      <c r="H247" s="82" t="s">
        <v>178</v>
      </c>
    </row>
    <row r="248" spans="1:8" ht="36" x14ac:dyDescent="0.25">
      <c r="A248" s="86"/>
      <c r="B248" s="83"/>
      <c r="C248" s="83"/>
      <c r="D248" s="57" t="s">
        <v>413</v>
      </c>
      <c r="E248" s="86"/>
      <c r="F248" s="86"/>
      <c r="G248" s="101"/>
      <c r="H248" s="83"/>
    </row>
    <row r="249" spans="1:8" ht="24" x14ac:dyDescent="0.25">
      <c r="A249" s="86"/>
      <c r="B249" s="83"/>
      <c r="C249" s="83"/>
      <c r="D249" s="57" t="s">
        <v>411</v>
      </c>
      <c r="E249" s="86"/>
      <c r="F249" s="86"/>
      <c r="G249" s="101"/>
      <c r="H249" s="83"/>
    </row>
    <row r="250" spans="1:8" ht="36" x14ac:dyDescent="0.25">
      <c r="A250" s="87"/>
      <c r="B250" s="84"/>
      <c r="C250" s="84"/>
      <c r="D250" s="58" t="s">
        <v>650</v>
      </c>
      <c r="E250" s="87"/>
      <c r="F250" s="87"/>
      <c r="G250" s="94"/>
      <c r="H250" s="84"/>
    </row>
    <row r="251" spans="1:8" ht="24" x14ac:dyDescent="0.25">
      <c r="A251" s="85" t="s">
        <v>179</v>
      </c>
      <c r="B251" s="82" t="s">
        <v>180</v>
      </c>
      <c r="C251" s="82" t="s">
        <v>181</v>
      </c>
      <c r="D251" s="56" t="s">
        <v>415</v>
      </c>
      <c r="E251" s="85" t="s">
        <v>129</v>
      </c>
      <c r="F251" s="85" t="s">
        <v>19</v>
      </c>
      <c r="G251" s="93" t="s">
        <v>182</v>
      </c>
      <c r="H251" s="82" t="s">
        <v>183</v>
      </c>
    </row>
    <row r="252" spans="1:8" ht="36" x14ac:dyDescent="0.25">
      <c r="A252" s="86"/>
      <c r="B252" s="83"/>
      <c r="C252" s="83"/>
      <c r="D252" s="57" t="s">
        <v>416</v>
      </c>
      <c r="E252" s="86"/>
      <c r="F252" s="86"/>
      <c r="G252" s="101"/>
      <c r="H252" s="83"/>
    </row>
    <row r="253" spans="1:8" ht="36" x14ac:dyDescent="0.25">
      <c r="A253" s="86"/>
      <c r="B253" s="83"/>
      <c r="C253" s="83"/>
      <c r="D253" s="57" t="s">
        <v>417</v>
      </c>
      <c r="E253" s="86"/>
      <c r="F253" s="86"/>
      <c r="G253" s="101"/>
      <c r="H253" s="83"/>
    </row>
    <row r="254" spans="1:8" ht="24" x14ac:dyDescent="0.25">
      <c r="A254" s="87"/>
      <c r="B254" s="84"/>
      <c r="C254" s="84"/>
      <c r="D254" s="58" t="s">
        <v>418</v>
      </c>
      <c r="E254" s="87"/>
      <c r="F254" s="87"/>
      <c r="G254" s="94"/>
      <c r="H254" s="84"/>
    </row>
    <row r="255" spans="1:8" ht="54" customHeight="1" x14ac:dyDescent="0.25">
      <c r="A255" s="85" t="s">
        <v>184</v>
      </c>
      <c r="B255" s="82" t="s">
        <v>185</v>
      </c>
      <c r="C255" s="118" t="s">
        <v>290</v>
      </c>
      <c r="D255" s="56" t="s">
        <v>420</v>
      </c>
      <c r="E255" s="85" t="s">
        <v>616</v>
      </c>
      <c r="F255" s="85" t="s">
        <v>16</v>
      </c>
      <c r="G255" s="93">
        <v>500</v>
      </c>
      <c r="H255" s="82" t="s">
        <v>186</v>
      </c>
    </row>
    <row r="256" spans="1:8" ht="36" x14ac:dyDescent="0.25">
      <c r="A256" s="86"/>
      <c r="B256" s="83"/>
      <c r="C256" s="119"/>
      <c r="D256" s="57" t="s">
        <v>421</v>
      </c>
      <c r="E256" s="86"/>
      <c r="F256" s="86"/>
      <c r="G256" s="101"/>
      <c r="H256" s="83"/>
    </row>
    <row r="257" spans="1:8" ht="41.25" customHeight="1" x14ac:dyDescent="0.25">
      <c r="A257" s="86"/>
      <c r="B257" s="83"/>
      <c r="C257" s="119"/>
      <c r="D257" s="57" t="s">
        <v>411</v>
      </c>
      <c r="E257" s="86"/>
      <c r="F257" s="86"/>
      <c r="G257" s="101"/>
      <c r="H257" s="83"/>
    </row>
    <row r="258" spans="1:8" ht="39.75" customHeight="1" x14ac:dyDescent="0.25">
      <c r="A258" s="87"/>
      <c r="B258" s="84"/>
      <c r="C258" s="120"/>
      <c r="D258" s="58" t="s">
        <v>650</v>
      </c>
      <c r="E258" s="87"/>
      <c r="F258" s="87"/>
      <c r="G258" s="94"/>
      <c r="H258" s="84"/>
    </row>
    <row r="259" spans="1:8" ht="48" x14ac:dyDescent="0.25">
      <c r="A259" s="121" t="s">
        <v>187</v>
      </c>
      <c r="B259" s="124" t="s">
        <v>188</v>
      </c>
      <c r="C259" s="124" t="s">
        <v>189</v>
      </c>
      <c r="D259" s="62" t="s">
        <v>419</v>
      </c>
      <c r="E259" s="85" t="s">
        <v>616</v>
      </c>
      <c r="F259" s="85" t="s">
        <v>16</v>
      </c>
      <c r="G259" s="127">
        <v>35000</v>
      </c>
      <c r="H259" s="124" t="s">
        <v>190</v>
      </c>
    </row>
    <row r="260" spans="1:8" ht="24" x14ac:dyDescent="0.25">
      <c r="A260" s="122"/>
      <c r="B260" s="125"/>
      <c r="C260" s="125"/>
      <c r="D260" s="63" t="s">
        <v>310</v>
      </c>
      <c r="E260" s="86"/>
      <c r="F260" s="86"/>
      <c r="G260" s="128"/>
      <c r="H260" s="125"/>
    </row>
    <row r="261" spans="1:8" ht="24" x14ac:dyDescent="0.25">
      <c r="A261" s="122"/>
      <c r="B261" s="125"/>
      <c r="C261" s="125"/>
      <c r="D261" s="57" t="s">
        <v>411</v>
      </c>
      <c r="E261" s="86"/>
      <c r="F261" s="86"/>
      <c r="G261" s="128"/>
      <c r="H261" s="125"/>
    </row>
    <row r="262" spans="1:8" ht="36" x14ac:dyDescent="0.25">
      <c r="A262" s="123"/>
      <c r="B262" s="126"/>
      <c r="C262" s="126"/>
      <c r="D262" s="58" t="s">
        <v>650</v>
      </c>
      <c r="E262" s="87"/>
      <c r="F262" s="87"/>
      <c r="G262" s="129"/>
      <c r="H262" s="126"/>
    </row>
    <row r="263" spans="1:8" ht="52.5" customHeight="1" x14ac:dyDescent="0.25">
      <c r="A263" s="121" t="s">
        <v>191</v>
      </c>
      <c r="B263" s="124" t="s">
        <v>304</v>
      </c>
      <c r="C263" s="124" t="s">
        <v>305</v>
      </c>
      <c r="D263" s="62" t="s">
        <v>422</v>
      </c>
      <c r="E263" s="85" t="s">
        <v>616</v>
      </c>
      <c r="F263" s="85" t="s">
        <v>16</v>
      </c>
      <c r="G263" s="127">
        <f>700</f>
        <v>700</v>
      </c>
      <c r="H263" s="124" t="s">
        <v>192</v>
      </c>
    </row>
    <row r="264" spans="1:8" ht="48" customHeight="1" x14ac:dyDescent="0.25">
      <c r="A264" s="122"/>
      <c r="B264" s="125"/>
      <c r="C264" s="125"/>
      <c r="D264" s="33" t="s">
        <v>505</v>
      </c>
      <c r="E264" s="86"/>
      <c r="F264" s="86"/>
      <c r="G264" s="128"/>
      <c r="H264" s="125"/>
    </row>
    <row r="265" spans="1:8" ht="24" x14ac:dyDescent="0.25">
      <c r="A265" s="122"/>
      <c r="B265" s="125"/>
      <c r="C265" s="125"/>
      <c r="D265" s="57" t="s">
        <v>411</v>
      </c>
      <c r="E265" s="86"/>
      <c r="F265" s="86"/>
      <c r="G265" s="128"/>
      <c r="H265" s="125"/>
    </row>
    <row r="266" spans="1:8" ht="40.5" customHeight="1" x14ac:dyDescent="0.25">
      <c r="A266" s="123"/>
      <c r="B266" s="126"/>
      <c r="C266" s="126"/>
      <c r="D266" s="58" t="s">
        <v>658</v>
      </c>
      <c r="E266" s="87"/>
      <c r="F266" s="87"/>
      <c r="G266" s="129"/>
      <c r="H266" s="126"/>
    </row>
    <row r="267" spans="1:8" ht="36" x14ac:dyDescent="0.25">
      <c r="A267" s="121" t="s">
        <v>193</v>
      </c>
      <c r="B267" s="118" t="s">
        <v>294</v>
      </c>
      <c r="C267" s="118" t="s">
        <v>293</v>
      </c>
      <c r="D267" s="32" t="s">
        <v>423</v>
      </c>
      <c r="E267" s="105" t="s">
        <v>616</v>
      </c>
      <c r="F267" s="105" t="s">
        <v>16</v>
      </c>
      <c r="G267" s="111">
        <f>800-600</f>
        <v>200</v>
      </c>
      <c r="H267" s="118" t="s">
        <v>295</v>
      </c>
    </row>
    <row r="268" spans="1:8" ht="156.75" customHeight="1" x14ac:dyDescent="0.25">
      <c r="A268" s="122"/>
      <c r="B268" s="119"/>
      <c r="C268" s="119"/>
      <c r="D268" s="29" t="s">
        <v>424</v>
      </c>
      <c r="E268" s="106"/>
      <c r="F268" s="106"/>
      <c r="G268" s="117"/>
      <c r="H268" s="119"/>
    </row>
    <row r="269" spans="1:8" ht="36.75" customHeight="1" x14ac:dyDescent="0.25">
      <c r="A269" s="122"/>
      <c r="B269" s="119"/>
      <c r="C269" s="119"/>
      <c r="D269" s="60" t="s">
        <v>369</v>
      </c>
      <c r="E269" s="106"/>
      <c r="F269" s="106"/>
      <c r="G269" s="117"/>
      <c r="H269" s="119"/>
    </row>
    <row r="270" spans="1:8" ht="40.5" customHeight="1" x14ac:dyDescent="0.25">
      <c r="A270" s="123"/>
      <c r="B270" s="120"/>
      <c r="C270" s="120"/>
      <c r="D270" s="58" t="s">
        <v>658</v>
      </c>
      <c r="E270" s="107"/>
      <c r="F270" s="107"/>
      <c r="G270" s="112"/>
      <c r="H270" s="120"/>
    </row>
    <row r="271" spans="1:8" ht="48" x14ac:dyDescent="0.25">
      <c r="A271" s="163" t="s">
        <v>292</v>
      </c>
      <c r="B271" s="118" t="s">
        <v>291</v>
      </c>
      <c r="C271" s="118" t="s">
        <v>655</v>
      </c>
      <c r="D271" s="32" t="s">
        <v>656</v>
      </c>
      <c r="E271" s="105" t="s">
        <v>616</v>
      </c>
      <c r="F271" s="105" t="s">
        <v>16</v>
      </c>
      <c r="G271" s="111">
        <v>1450</v>
      </c>
      <c r="H271" s="124" t="s">
        <v>194</v>
      </c>
    </row>
    <row r="272" spans="1:8" ht="60" x14ac:dyDescent="0.25">
      <c r="A272" s="164"/>
      <c r="B272" s="119"/>
      <c r="C272" s="119"/>
      <c r="D272" s="29" t="s">
        <v>657</v>
      </c>
      <c r="E272" s="106"/>
      <c r="F272" s="107"/>
      <c r="G272" s="117"/>
      <c r="H272" s="125"/>
    </row>
    <row r="273" spans="1:8" ht="24" x14ac:dyDescent="0.25">
      <c r="A273" s="164"/>
      <c r="B273" s="119"/>
      <c r="C273" s="119"/>
      <c r="D273" s="60" t="s">
        <v>369</v>
      </c>
      <c r="E273" s="106"/>
      <c r="F273" s="105" t="s">
        <v>80</v>
      </c>
      <c r="G273" s="117">
        <v>0</v>
      </c>
      <c r="H273" s="125"/>
    </row>
    <row r="274" spans="1:8" ht="108" x14ac:dyDescent="0.25">
      <c r="A274" s="165"/>
      <c r="B274" s="120"/>
      <c r="C274" s="120"/>
      <c r="D274" s="61" t="s">
        <v>670</v>
      </c>
      <c r="E274" s="107"/>
      <c r="F274" s="107"/>
      <c r="G274" s="112"/>
      <c r="H274" s="126"/>
    </row>
    <row r="275" spans="1:8" ht="15" x14ac:dyDescent="0.25">
      <c r="A275" s="12"/>
      <c r="B275" s="17" t="s">
        <v>195</v>
      </c>
      <c r="C275" s="13"/>
      <c r="D275" s="13"/>
      <c r="E275" s="12"/>
      <c r="F275" s="12"/>
      <c r="G275" s="39">
        <f>SUM(G219:G274)</f>
        <v>90070</v>
      </c>
      <c r="H275" s="13"/>
    </row>
    <row r="276" spans="1:8" ht="14.25" x14ac:dyDescent="0.25">
      <c r="A276" s="130" t="s">
        <v>196</v>
      </c>
      <c r="B276" s="131"/>
      <c r="C276" s="131"/>
      <c r="D276" s="131"/>
      <c r="E276" s="131"/>
      <c r="F276" s="131"/>
      <c r="G276" s="131"/>
      <c r="H276" s="132"/>
    </row>
    <row r="277" spans="1:8" ht="48" x14ac:dyDescent="0.25">
      <c r="A277" s="85" t="s">
        <v>197</v>
      </c>
      <c r="B277" s="82" t="s">
        <v>198</v>
      </c>
      <c r="C277" s="82" t="s">
        <v>199</v>
      </c>
      <c r="D277" s="64" t="s">
        <v>506</v>
      </c>
      <c r="E277" s="85" t="s">
        <v>616</v>
      </c>
      <c r="F277" s="85" t="s">
        <v>16</v>
      </c>
      <c r="G277" s="93">
        <v>1670</v>
      </c>
      <c r="H277" s="82" t="s">
        <v>494</v>
      </c>
    </row>
    <row r="278" spans="1:8" ht="48" x14ac:dyDescent="0.25">
      <c r="A278" s="86"/>
      <c r="B278" s="83"/>
      <c r="C278" s="83"/>
      <c r="D278" s="65" t="s">
        <v>507</v>
      </c>
      <c r="E278" s="86"/>
      <c r="F278" s="86"/>
      <c r="G278" s="101"/>
      <c r="H278" s="83"/>
    </row>
    <row r="279" spans="1:8" ht="36" x14ac:dyDescent="0.25">
      <c r="A279" s="86"/>
      <c r="B279" s="83"/>
      <c r="C279" s="83"/>
      <c r="D279" s="65" t="s">
        <v>508</v>
      </c>
      <c r="E279" s="86"/>
      <c r="F279" s="86"/>
      <c r="G279" s="101"/>
      <c r="H279" s="83"/>
    </row>
    <row r="280" spans="1:8" ht="24" x14ac:dyDescent="0.25">
      <c r="A280" s="87"/>
      <c r="B280" s="84"/>
      <c r="C280" s="84"/>
      <c r="D280" s="28" t="s">
        <v>509</v>
      </c>
      <c r="E280" s="87"/>
      <c r="F280" s="87"/>
      <c r="G280" s="94"/>
      <c r="H280" s="84"/>
    </row>
    <row r="281" spans="1:8" ht="24" x14ac:dyDescent="0.25">
      <c r="A281" s="85" t="s">
        <v>200</v>
      </c>
      <c r="B281" s="82" t="s">
        <v>201</v>
      </c>
      <c r="C281" s="82" t="s">
        <v>202</v>
      </c>
      <c r="D281" s="64" t="s">
        <v>425</v>
      </c>
      <c r="E281" s="85" t="s">
        <v>616</v>
      </c>
      <c r="F281" s="85" t="s">
        <v>80</v>
      </c>
      <c r="G281" s="93">
        <v>0</v>
      </c>
      <c r="H281" s="82" t="s">
        <v>203</v>
      </c>
    </row>
    <row r="282" spans="1:8" ht="24" x14ac:dyDescent="0.25">
      <c r="A282" s="86"/>
      <c r="B282" s="83"/>
      <c r="C282" s="83"/>
      <c r="D282" s="65" t="s">
        <v>426</v>
      </c>
      <c r="E282" s="86"/>
      <c r="F282" s="86"/>
      <c r="G282" s="101"/>
      <c r="H282" s="83"/>
    </row>
    <row r="283" spans="1:8" ht="24" x14ac:dyDescent="0.25">
      <c r="A283" s="86"/>
      <c r="B283" s="83"/>
      <c r="C283" s="83"/>
      <c r="D283" s="65" t="s">
        <v>427</v>
      </c>
      <c r="E283" s="86"/>
      <c r="F283" s="86"/>
      <c r="G283" s="101"/>
      <c r="H283" s="83"/>
    </row>
    <row r="284" spans="1:8" ht="29.25" customHeight="1" x14ac:dyDescent="0.25">
      <c r="A284" s="87"/>
      <c r="B284" s="84"/>
      <c r="C284" s="84"/>
      <c r="D284" s="28" t="s">
        <v>428</v>
      </c>
      <c r="E284" s="87"/>
      <c r="F284" s="87"/>
      <c r="G284" s="94"/>
      <c r="H284" s="84"/>
    </row>
    <row r="285" spans="1:8" ht="48" x14ac:dyDescent="0.25">
      <c r="A285" s="85" t="s">
        <v>204</v>
      </c>
      <c r="B285" s="82" t="s">
        <v>207</v>
      </c>
      <c r="C285" s="82" t="s">
        <v>208</v>
      </c>
      <c r="D285" s="64" t="s">
        <v>429</v>
      </c>
      <c r="E285" s="85" t="s">
        <v>205</v>
      </c>
      <c r="F285" s="85" t="s">
        <v>16</v>
      </c>
      <c r="G285" s="93">
        <v>1300</v>
      </c>
      <c r="H285" s="82" t="s">
        <v>209</v>
      </c>
    </row>
    <row r="286" spans="1:8" ht="36" x14ac:dyDescent="0.25">
      <c r="A286" s="86"/>
      <c r="B286" s="83"/>
      <c r="C286" s="83"/>
      <c r="D286" s="57" t="s">
        <v>430</v>
      </c>
      <c r="E286" s="86"/>
      <c r="F286" s="86"/>
      <c r="G286" s="101"/>
      <c r="H286" s="83"/>
    </row>
    <row r="287" spans="1:8" ht="60" x14ac:dyDescent="0.25">
      <c r="A287" s="86"/>
      <c r="B287" s="83"/>
      <c r="C287" s="83"/>
      <c r="D287" s="65" t="s">
        <v>431</v>
      </c>
      <c r="E287" s="86"/>
      <c r="F287" s="86"/>
      <c r="G287" s="101"/>
      <c r="H287" s="83"/>
    </row>
    <row r="288" spans="1:8" ht="27.75" customHeight="1" x14ac:dyDescent="0.25">
      <c r="A288" s="87"/>
      <c r="B288" s="84"/>
      <c r="C288" s="84"/>
      <c r="D288" s="58" t="s">
        <v>432</v>
      </c>
      <c r="E288" s="87"/>
      <c r="F288" s="87"/>
      <c r="G288" s="94"/>
      <c r="H288" s="84"/>
    </row>
    <row r="289" spans="1:8" ht="48" x14ac:dyDescent="0.25">
      <c r="A289" s="85" t="s">
        <v>206</v>
      </c>
      <c r="B289" s="82" t="s">
        <v>211</v>
      </c>
      <c r="C289" s="82" t="s">
        <v>212</v>
      </c>
      <c r="D289" s="56" t="s">
        <v>433</v>
      </c>
      <c r="E289" s="85" t="s">
        <v>205</v>
      </c>
      <c r="F289" s="85" t="s">
        <v>16</v>
      </c>
      <c r="G289" s="93">
        <v>0</v>
      </c>
      <c r="H289" s="82" t="s">
        <v>213</v>
      </c>
    </row>
    <row r="290" spans="1:8" s="9" customFormat="1" ht="48" x14ac:dyDescent="0.25">
      <c r="A290" s="86"/>
      <c r="B290" s="83"/>
      <c r="C290" s="83"/>
      <c r="D290" s="57" t="s">
        <v>434</v>
      </c>
      <c r="E290" s="86"/>
      <c r="F290" s="86"/>
      <c r="G290" s="101"/>
      <c r="H290" s="83"/>
    </row>
    <row r="291" spans="1:8" ht="48" x14ac:dyDescent="0.25">
      <c r="A291" s="86"/>
      <c r="B291" s="83"/>
      <c r="C291" s="83"/>
      <c r="D291" s="57" t="s">
        <v>435</v>
      </c>
      <c r="E291" s="86"/>
      <c r="F291" s="86"/>
      <c r="G291" s="101"/>
      <c r="H291" s="83"/>
    </row>
    <row r="292" spans="1:8" ht="36" x14ac:dyDescent="0.25">
      <c r="A292" s="87"/>
      <c r="B292" s="84"/>
      <c r="C292" s="84"/>
      <c r="D292" s="58" t="s">
        <v>414</v>
      </c>
      <c r="E292" s="87"/>
      <c r="F292" s="87"/>
      <c r="G292" s="94"/>
      <c r="H292" s="84"/>
    </row>
    <row r="293" spans="1:8" ht="48" x14ac:dyDescent="0.25">
      <c r="A293" s="85" t="s">
        <v>210</v>
      </c>
      <c r="B293" s="82" t="s">
        <v>214</v>
      </c>
      <c r="C293" s="82" t="s">
        <v>215</v>
      </c>
      <c r="D293" s="64" t="s">
        <v>436</v>
      </c>
      <c r="E293" s="85" t="s">
        <v>205</v>
      </c>
      <c r="F293" s="85" t="s">
        <v>16</v>
      </c>
      <c r="G293" s="93">
        <v>0</v>
      </c>
      <c r="H293" s="82" t="s">
        <v>216</v>
      </c>
    </row>
    <row r="294" spans="1:8" ht="24" x14ac:dyDescent="0.25">
      <c r="A294" s="86"/>
      <c r="B294" s="83"/>
      <c r="C294" s="83"/>
      <c r="D294" s="65" t="s">
        <v>437</v>
      </c>
      <c r="E294" s="86"/>
      <c r="F294" s="86"/>
      <c r="G294" s="101"/>
      <c r="H294" s="83"/>
    </row>
    <row r="295" spans="1:8" ht="36" x14ac:dyDescent="0.25">
      <c r="A295" s="86"/>
      <c r="B295" s="83"/>
      <c r="C295" s="83"/>
      <c r="D295" s="65" t="s">
        <v>438</v>
      </c>
      <c r="E295" s="86"/>
      <c r="F295" s="86"/>
      <c r="G295" s="101"/>
      <c r="H295" s="83"/>
    </row>
    <row r="296" spans="1:8" s="9" customFormat="1" ht="36" x14ac:dyDescent="0.25">
      <c r="A296" s="87"/>
      <c r="B296" s="84"/>
      <c r="C296" s="84"/>
      <c r="D296" s="28" t="s">
        <v>439</v>
      </c>
      <c r="E296" s="87"/>
      <c r="F296" s="87"/>
      <c r="G296" s="94"/>
      <c r="H296" s="84"/>
    </row>
    <row r="297" spans="1:8" ht="15" x14ac:dyDescent="0.25">
      <c r="A297" s="14"/>
      <c r="B297" s="17" t="s">
        <v>217</v>
      </c>
      <c r="C297" s="18"/>
      <c r="D297" s="17"/>
      <c r="E297" s="14"/>
      <c r="F297" s="14"/>
      <c r="G297" s="25">
        <f>SUM(G277:G296)</f>
        <v>2970</v>
      </c>
      <c r="H297" s="18"/>
    </row>
    <row r="298" spans="1:8" ht="32.25" customHeight="1" x14ac:dyDescent="0.25">
      <c r="A298" s="102" t="s">
        <v>218</v>
      </c>
      <c r="B298" s="103"/>
      <c r="C298" s="103"/>
      <c r="D298" s="103"/>
      <c r="E298" s="103"/>
      <c r="F298" s="103"/>
      <c r="G298" s="103"/>
      <c r="H298" s="104"/>
    </row>
    <row r="299" spans="1:8" ht="27" customHeight="1" x14ac:dyDescent="0.25">
      <c r="A299" s="108" t="s">
        <v>219</v>
      </c>
      <c r="B299" s="118" t="s">
        <v>220</v>
      </c>
      <c r="C299" s="118" t="s">
        <v>221</v>
      </c>
      <c r="D299" s="32" t="s">
        <v>440</v>
      </c>
      <c r="E299" s="105" t="s">
        <v>482</v>
      </c>
      <c r="F299" s="105" t="s">
        <v>80</v>
      </c>
      <c r="G299" s="111">
        <v>3000</v>
      </c>
      <c r="H299" s="118" t="s">
        <v>222</v>
      </c>
    </row>
    <row r="300" spans="1:8" ht="48" x14ac:dyDescent="0.25">
      <c r="A300" s="109"/>
      <c r="B300" s="119"/>
      <c r="C300" s="119"/>
      <c r="D300" s="29" t="s">
        <v>441</v>
      </c>
      <c r="E300" s="106"/>
      <c r="F300" s="106"/>
      <c r="G300" s="117"/>
      <c r="H300" s="119"/>
    </row>
    <row r="301" spans="1:8" ht="24" x14ac:dyDescent="0.25">
      <c r="A301" s="109"/>
      <c r="B301" s="119"/>
      <c r="C301" s="119"/>
      <c r="D301" s="60" t="s">
        <v>442</v>
      </c>
      <c r="E301" s="106"/>
      <c r="F301" s="106"/>
      <c r="G301" s="117"/>
      <c r="H301" s="119"/>
    </row>
    <row r="302" spans="1:8" ht="24" x14ac:dyDescent="0.25">
      <c r="A302" s="110"/>
      <c r="B302" s="120"/>
      <c r="C302" s="120"/>
      <c r="D302" s="61" t="s">
        <v>443</v>
      </c>
      <c r="E302" s="107"/>
      <c r="F302" s="107"/>
      <c r="G302" s="112"/>
      <c r="H302" s="120"/>
    </row>
    <row r="303" spans="1:8" ht="38.25" customHeight="1" x14ac:dyDescent="0.25">
      <c r="A303" s="85" t="s">
        <v>223</v>
      </c>
      <c r="B303" s="82" t="s">
        <v>224</v>
      </c>
      <c r="C303" s="82" t="s">
        <v>225</v>
      </c>
      <c r="D303" s="56" t="s">
        <v>444</v>
      </c>
      <c r="E303" s="85" t="s">
        <v>482</v>
      </c>
      <c r="F303" s="85" t="s">
        <v>16</v>
      </c>
      <c r="G303" s="93">
        <v>1000</v>
      </c>
      <c r="H303" s="82" t="s">
        <v>225</v>
      </c>
    </row>
    <row r="304" spans="1:8" ht="24" x14ac:dyDescent="0.25">
      <c r="A304" s="86"/>
      <c r="B304" s="83"/>
      <c r="C304" s="83"/>
      <c r="D304" s="65" t="s">
        <v>445</v>
      </c>
      <c r="E304" s="86"/>
      <c r="F304" s="86"/>
      <c r="G304" s="101"/>
      <c r="H304" s="83"/>
    </row>
    <row r="305" spans="1:8" ht="24" x14ac:dyDescent="0.25">
      <c r="A305" s="86"/>
      <c r="B305" s="83"/>
      <c r="C305" s="83"/>
      <c r="D305" s="65" t="s">
        <v>446</v>
      </c>
      <c r="E305" s="86"/>
      <c r="F305" s="86"/>
      <c r="G305" s="101"/>
      <c r="H305" s="83"/>
    </row>
    <row r="306" spans="1:8" s="9" customFormat="1" ht="24" x14ac:dyDescent="0.25">
      <c r="A306" s="87"/>
      <c r="B306" s="84"/>
      <c r="C306" s="84"/>
      <c r="D306" s="58" t="s">
        <v>443</v>
      </c>
      <c r="E306" s="87"/>
      <c r="F306" s="87"/>
      <c r="G306" s="94"/>
      <c r="H306" s="84"/>
    </row>
    <row r="307" spans="1:8" ht="60" x14ac:dyDescent="0.25">
      <c r="A307" s="85" t="s">
        <v>447</v>
      </c>
      <c r="B307" s="82" t="s">
        <v>226</v>
      </c>
      <c r="C307" s="82" t="s">
        <v>227</v>
      </c>
      <c r="D307" s="64" t="s">
        <v>448</v>
      </c>
      <c r="E307" s="85" t="s">
        <v>482</v>
      </c>
      <c r="F307" s="85" t="s">
        <v>16</v>
      </c>
      <c r="G307" s="88"/>
      <c r="H307" s="82" t="s">
        <v>228</v>
      </c>
    </row>
    <row r="308" spans="1:8" ht="24" x14ac:dyDescent="0.25">
      <c r="A308" s="86"/>
      <c r="B308" s="83"/>
      <c r="C308" s="83"/>
      <c r="D308" s="65" t="s">
        <v>449</v>
      </c>
      <c r="E308" s="86"/>
      <c r="F308" s="86"/>
      <c r="G308" s="113"/>
      <c r="H308" s="83"/>
    </row>
    <row r="309" spans="1:8" ht="36" x14ac:dyDescent="0.25">
      <c r="A309" s="86"/>
      <c r="B309" s="83"/>
      <c r="C309" s="83"/>
      <c r="D309" s="65" t="s">
        <v>450</v>
      </c>
      <c r="E309" s="86"/>
      <c r="F309" s="86"/>
      <c r="G309" s="113"/>
      <c r="H309" s="83"/>
    </row>
    <row r="310" spans="1:8" ht="18.75" customHeight="1" x14ac:dyDescent="0.25">
      <c r="A310" s="87"/>
      <c r="B310" s="84"/>
      <c r="C310" s="84"/>
      <c r="D310" s="28" t="s">
        <v>451</v>
      </c>
      <c r="E310" s="87"/>
      <c r="F310" s="87"/>
      <c r="G310" s="89"/>
      <c r="H310" s="84"/>
    </row>
    <row r="311" spans="1:8" ht="90.75" customHeight="1" x14ac:dyDescent="0.25">
      <c r="A311" s="85" t="s">
        <v>452</v>
      </c>
      <c r="B311" s="82" t="s">
        <v>229</v>
      </c>
      <c r="C311" s="82" t="s">
        <v>577</v>
      </c>
      <c r="D311" s="64" t="s">
        <v>453</v>
      </c>
      <c r="E311" s="85" t="s">
        <v>482</v>
      </c>
      <c r="F311" s="85" t="s">
        <v>16</v>
      </c>
      <c r="G311" s="93">
        <v>0</v>
      </c>
      <c r="H311" s="82" t="s">
        <v>578</v>
      </c>
    </row>
    <row r="312" spans="1:8" s="9" customFormat="1" ht="30" customHeight="1" x14ac:dyDescent="0.25">
      <c r="A312" s="86"/>
      <c r="B312" s="83"/>
      <c r="C312" s="83"/>
      <c r="D312" s="65" t="s">
        <v>449</v>
      </c>
      <c r="E312" s="86"/>
      <c r="F312" s="86"/>
      <c r="G312" s="101"/>
      <c r="H312" s="83"/>
    </row>
    <row r="313" spans="1:8" ht="36" x14ac:dyDescent="0.25">
      <c r="A313" s="86"/>
      <c r="B313" s="83"/>
      <c r="C313" s="83"/>
      <c r="D313" s="65" t="s">
        <v>454</v>
      </c>
      <c r="E313" s="86"/>
      <c r="F313" s="86"/>
      <c r="G313" s="101"/>
      <c r="H313" s="83"/>
    </row>
    <row r="314" spans="1:8" ht="30.75" customHeight="1" x14ac:dyDescent="0.25">
      <c r="A314" s="87"/>
      <c r="B314" s="84"/>
      <c r="C314" s="84"/>
      <c r="D314" s="28" t="s">
        <v>455</v>
      </c>
      <c r="E314" s="87"/>
      <c r="F314" s="87"/>
      <c r="G314" s="94"/>
      <c r="H314" s="84"/>
    </row>
    <row r="315" spans="1:8" ht="15" x14ac:dyDescent="0.25">
      <c r="A315" s="19"/>
      <c r="B315" s="17" t="s">
        <v>230</v>
      </c>
      <c r="C315" s="20"/>
      <c r="D315" s="20"/>
      <c r="E315" s="14"/>
      <c r="F315" s="19"/>
      <c r="G315" s="39">
        <f>SUM(G299:G314)</f>
        <v>4000</v>
      </c>
      <c r="H315" s="20"/>
    </row>
    <row r="316" spans="1:8" ht="24" customHeight="1" x14ac:dyDescent="0.25">
      <c r="A316" s="160" t="s">
        <v>477</v>
      </c>
      <c r="B316" s="161"/>
      <c r="C316" s="161"/>
      <c r="D316" s="161"/>
      <c r="E316" s="161"/>
      <c r="F316" s="161"/>
      <c r="G316" s="161"/>
      <c r="H316" s="162"/>
    </row>
    <row r="317" spans="1:8" ht="47.25" customHeight="1" x14ac:dyDescent="0.25">
      <c r="A317" s="96" t="s">
        <v>231</v>
      </c>
      <c r="B317" s="82" t="s">
        <v>478</v>
      </c>
      <c r="C317" s="82" t="s">
        <v>479</v>
      </c>
      <c r="D317" s="56" t="s">
        <v>489</v>
      </c>
      <c r="E317" s="85" t="s">
        <v>476</v>
      </c>
      <c r="F317" s="85" t="s">
        <v>80</v>
      </c>
      <c r="G317" s="157">
        <f>64000+14110+14876.6+5320+2000+100+100+1000</f>
        <v>101506.6</v>
      </c>
      <c r="H317" s="82" t="s">
        <v>232</v>
      </c>
    </row>
    <row r="318" spans="1:8" ht="37.5" customHeight="1" x14ac:dyDescent="0.25">
      <c r="A318" s="97"/>
      <c r="B318" s="83"/>
      <c r="C318" s="83"/>
      <c r="D318" s="57" t="s">
        <v>490</v>
      </c>
      <c r="E318" s="86"/>
      <c r="F318" s="86"/>
      <c r="G318" s="158"/>
      <c r="H318" s="83"/>
    </row>
    <row r="319" spans="1:8" ht="45" customHeight="1" x14ac:dyDescent="0.25">
      <c r="A319" s="97"/>
      <c r="B319" s="83"/>
      <c r="C319" s="83"/>
      <c r="D319" s="57" t="s">
        <v>491</v>
      </c>
      <c r="E319" s="86"/>
      <c r="F319" s="86"/>
      <c r="G319" s="158"/>
      <c r="H319" s="83"/>
    </row>
    <row r="320" spans="1:8" ht="36" customHeight="1" x14ac:dyDescent="0.25">
      <c r="A320" s="98"/>
      <c r="B320" s="84"/>
      <c r="C320" s="84"/>
      <c r="D320" s="58" t="s">
        <v>456</v>
      </c>
      <c r="E320" s="87"/>
      <c r="F320" s="87"/>
      <c r="G320" s="159"/>
      <c r="H320" s="84"/>
    </row>
    <row r="321" spans="1:8" ht="15" x14ac:dyDescent="0.25">
      <c r="A321" s="14"/>
      <c r="B321" s="17" t="s">
        <v>233</v>
      </c>
      <c r="C321" s="18"/>
      <c r="D321" s="17"/>
      <c r="E321" s="14"/>
      <c r="F321" s="14"/>
      <c r="G321" s="39">
        <f>G317</f>
        <v>101506.6</v>
      </c>
      <c r="H321" s="18"/>
    </row>
    <row r="322" spans="1:8" s="9" customFormat="1" ht="11.25" customHeight="1" x14ac:dyDescent="0.25">
      <c r="A322" s="102" t="s">
        <v>234</v>
      </c>
      <c r="B322" s="103"/>
      <c r="C322" s="103"/>
      <c r="D322" s="103"/>
      <c r="E322" s="103"/>
      <c r="F322" s="103"/>
      <c r="G322" s="103"/>
      <c r="H322" s="104"/>
    </row>
    <row r="323" spans="1:8" ht="36" x14ac:dyDescent="0.25">
      <c r="A323" s="96" t="s">
        <v>235</v>
      </c>
      <c r="B323" s="82" t="s">
        <v>236</v>
      </c>
      <c r="C323" s="82" t="s">
        <v>237</v>
      </c>
      <c r="D323" s="64" t="s">
        <v>457</v>
      </c>
      <c r="E323" s="85" t="s">
        <v>238</v>
      </c>
      <c r="F323" s="85" t="s">
        <v>80</v>
      </c>
      <c r="G323" s="93">
        <v>0</v>
      </c>
      <c r="H323" s="82" t="s">
        <v>239</v>
      </c>
    </row>
    <row r="324" spans="1:8" ht="36" x14ac:dyDescent="0.25">
      <c r="A324" s="97"/>
      <c r="B324" s="83"/>
      <c r="C324" s="83"/>
      <c r="D324" s="57" t="s">
        <v>458</v>
      </c>
      <c r="E324" s="86"/>
      <c r="F324" s="86"/>
      <c r="G324" s="101"/>
      <c r="H324" s="83"/>
    </row>
    <row r="325" spans="1:8" ht="36" x14ac:dyDescent="0.25">
      <c r="A325" s="97"/>
      <c r="B325" s="83"/>
      <c r="C325" s="83"/>
      <c r="D325" s="57" t="s">
        <v>459</v>
      </c>
      <c r="E325" s="86"/>
      <c r="F325" s="86"/>
      <c r="G325" s="101"/>
      <c r="H325" s="83"/>
    </row>
    <row r="326" spans="1:8" ht="24" x14ac:dyDescent="0.25">
      <c r="A326" s="98"/>
      <c r="B326" s="84"/>
      <c r="C326" s="84"/>
      <c r="D326" s="58" t="s">
        <v>460</v>
      </c>
      <c r="E326" s="87"/>
      <c r="F326" s="87"/>
      <c r="G326" s="94"/>
      <c r="H326" s="84"/>
    </row>
    <row r="327" spans="1:8" ht="36" x14ac:dyDescent="0.25">
      <c r="A327" s="96" t="s">
        <v>240</v>
      </c>
      <c r="B327" s="82" t="s">
        <v>241</v>
      </c>
      <c r="C327" s="82" t="s">
        <v>242</v>
      </c>
      <c r="D327" s="64" t="s">
        <v>461</v>
      </c>
      <c r="E327" s="85" t="s">
        <v>238</v>
      </c>
      <c r="F327" s="85" t="s">
        <v>16</v>
      </c>
      <c r="G327" s="93"/>
      <c r="H327" s="82" t="s">
        <v>243</v>
      </c>
    </row>
    <row r="328" spans="1:8" s="9" customFormat="1" ht="24" x14ac:dyDescent="0.25">
      <c r="A328" s="97"/>
      <c r="B328" s="83"/>
      <c r="C328" s="83"/>
      <c r="D328" s="57" t="s">
        <v>462</v>
      </c>
      <c r="E328" s="86"/>
      <c r="F328" s="86"/>
      <c r="G328" s="101"/>
      <c r="H328" s="83"/>
    </row>
    <row r="329" spans="1:8" ht="24" x14ac:dyDescent="0.25">
      <c r="A329" s="97"/>
      <c r="B329" s="83"/>
      <c r="C329" s="83"/>
      <c r="D329" s="57" t="s">
        <v>463</v>
      </c>
      <c r="E329" s="86"/>
      <c r="F329" s="86"/>
      <c r="G329" s="101"/>
      <c r="H329" s="83"/>
    </row>
    <row r="330" spans="1:8" ht="24" x14ac:dyDescent="0.25">
      <c r="A330" s="98"/>
      <c r="B330" s="84"/>
      <c r="C330" s="84"/>
      <c r="D330" s="58" t="s">
        <v>464</v>
      </c>
      <c r="E330" s="87"/>
      <c r="F330" s="87"/>
      <c r="G330" s="94"/>
      <c r="H330" s="84"/>
    </row>
    <row r="331" spans="1:8" ht="56.25" customHeight="1" x14ac:dyDescent="0.25">
      <c r="A331" s="96" t="s">
        <v>624</v>
      </c>
      <c r="B331" s="82" t="s">
        <v>625</v>
      </c>
      <c r="C331" s="82" t="s">
        <v>626</v>
      </c>
      <c r="D331" s="32" t="s">
        <v>635</v>
      </c>
      <c r="E331" s="85" t="s">
        <v>238</v>
      </c>
      <c r="F331" s="85" t="s">
        <v>16</v>
      </c>
      <c r="G331" s="93">
        <v>0</v>
      </c>
      <c r="H331" s="82" t="s">
        <v>243</v>
      </c>
    </row>
    <row r="332" spans="1:8" ht="48" customHeight="1" x14ac:dyDescent="0.25">
      <c r="A332" s="97"/>
      <c r="B332" s="83"/>
      <c r="C332" s="84"/>
      <c r="D332" s="60" t="s">
        <v>628</v>
      </c>
      <c r="E332" s="86"/>
      <c r="F332" s="87"/>
      <c r="G332" s="94"/>
      <c r="H332" s="83"/>
    </row>
    <row r="333" spans="1:8" ht="24" x14ac:dyDescent="0.25">
      <c r="A333" s="97"/>
      <c r="B333" s="83"/>
      <c r="C333" s="82" t="s">
        <v>627</v>
      </c>
      <c r="D333" s="60" t="s">
        <v>636</v>
      </c>
      <c r="E333" s="86"/>
      <c r="F333" s="85" t="s">
        <v>80</v>
      </c>
      <c r="G333" s="99"/>
      <c r="H333" s="83"/>
    </row>
    <row r="334" spans="1:8" ht="42.75" customHeight="1" x14ac:dyDescent="0.25">
      <c r="A334" s="98"/>
      <c r="B334" s="84"/>
      <c r="C334" s="84"/>
      <c r="D334" s="61" t="s">
        <v>629</v>
      </c>
      <c r="E334" s="87"/>
      <c r="F334" s="87"/>
      <c r="G334" s="100"/>
      <c r="H334" s="84"/>
    </row>
    <row r="335" spans="1:8" ht="15.75" customHeight="1" x14ac:dyDescent="0.25">
      <c r="A335" s="19"/>
      <c r="B335" s="17" t="s">
        <v>244</v>
      </c>
      <c r="C335" s="18"/>
      <c r="D335" s="17"/>
      <c r="E335" s="14"/>
      <c r="F335" s="14"/>
      <c r="G335" s="72">
        <f>SUM(G323:G334)</f>
        <v>0</v>
      </c>
      <c r="H335" s="18"/>
    </row>
    <row r="336" spans="1:8" x14ac:dyDescent="0.25">
      <c r="A336" s="102" t="s">
        <v>245</v>
      </c>
      <c r="B336" s="103"/>
      <c r="C336" s="103"/>
      <c r="D336" s="103"/>
      <c r="E336" s="103"/>
      <c r="F336" s="103"/>
      <c r="G336" s="103"/>
      <c r="H336" s="104"/>
    </row>
    <row r="337" spans="1:8" ht="24" x14ac:dyDescent="0.25">
      <c r="A337" s="85" t="s">
        <v>246</v>
      </c>
      <c r="B337" s="82" t="s">
        <v>247</v>
      </c>
      <c r="C337" s="82" t="s">
        <v>248</v>
      </c>
      <c r="D337" s="64" t="s">
        <v>465</v>
      </c>
      <c r="E337" s="85" t="s">
        <v>482</v>
      </c>
      <c r="F337" s="85" t="s">
        <v>80</v>
      </c>
      <c r="G337" s="111">
        <v>8150</v>
      </c>
      <c r="H337" s="82" t="s">
        <v>249</v>
      </c>
    </row>
    <row r="338" spans="1:8" s="9" customFormat="1" ht="24" x14ac:dyDescent="0.25">
      <c r="A338" s="86"/>
      <c r="B338" s="83"/>
      <c r="C338" s="83"/>
      <c r="D338" s="65" t="s">
        <v>466</v>
      </c>
      <c r="E338" s="86"/>
      <c r="F338" s="86"/>
      <c r="G338" s="117"/>
      <c r="H338" s="83"/>
    </row>
    <row r="339" spans="1:8" ht="36" x14ac:dyDescent="0.25">
      <c r="A339" s="86"/>
      <c r="B339" s="83"/>
      <c r="C339" s="83"/>
      <c r="D339" s="65" t="s">
        <v>467</v>
      </c>
      <c r="E339" s="86"/>
      <c r="F339" s="86"/>
      <c r="G339" s="117"/>
      <c r="H339" s="83"/>
    </row>
    <row r="340" spans="1:8" ht="24" x14ac:dyDescent="0.25">
      <c r="A340" s="87"/>
      <c r="B340" s="84"/>
      <c r="C340" s="84"/>
      <c r="D340" s="28" t="s">
        <v>468</v>
      </c>
      <c r="E340" s="87"/>
      <c r="F340" s="87"/>
      <c r="G340" s="112"/>
      <c r="H340" s="84"/>
    </row>
    <row r="341" spans="1:8" s="9" customFormat="1" ht="15" x14ac:dyDescent="0.25">
      <c r="A341" s="14"/>
      <c r="B341" s="17" t="s">
        <v>250</v>
      </c>
      <c r="C341" s="18"/>
      <c r="D341" s="17"/>
      <c r="E341" s="14"/>
      <c r="F341" s="14"/>
      <c r="G341" s="25">
        <f>G337</f>
        <v>8150</v>
      </c>
      <c r="H341" s="18"/>
    </row>
    <row r="342" spans="1:8" ht="15" customHeight="1" x14ac:dyDescent="0.25">
      <c r="A342" s="102" t="s">
        <v>251</v>
      </c>
      <c r="B342" s="103"/>
      <c r="C342" s="103"/>
      <c r="D342" s="103"/>
      <c r="E342" s="103"/>
      <c r="F342" s="103"/>
      <c r="G342" s="103"/>
      <c r="H342" s="104"/>
    </row>
    <row r="343" spans="1:8" ht="60" x14ac:dyDescent="0.25">
      <c r="A343" s="96" t="s">
        <v>252</v>
      </c>
      <c r="B343" s="82" t="s">
        <v>253</v>
      </c>
      <c r="C343" s="82" t="s">
        <v>254</v>
      </c>
      <c r="D343" s="64" t="s">
        <v>469</v>
      </c>
      <c r="E343" s="85" t="s">
        <v>482</v>
      </c>
      <c r="F343" s="85" t="s">
        <v>16</v>
      </c>
      <c r="G343" s="93">
        <v>0</v>
      </c>
      <c r="H343" s="82" t="s">
        <v>255</v>
      </c>
    </row>
    <row r="344" spans="1:8" ht="48" x14ac:dyDescent="0.25">
      <c r="A344" s="97"/>
      <c r="B344" s="83"/>
      <c r="C344" s="83"/>
      <c r="D344" s="65" t="s">
        <v>470</v>
      </c>
      <c r="E344" s="86"/>
      <c r="F344" s="86"/>
      <c r="G344" s="101"/>
      <c r="H344" s="83"/>
    </row>
    <row r="345" spans="1:8" ht="60" x14ac:dyDescent="0.25">
      <c r="A345" s="97"/>
      <c r="B345" s="83"/>
      <c r="C345" s="83"/>
      <c r="D345" s="65" t="s">
        <v>471</v>
      </c>
      <c r="E345" s="86"/>
      <c r="F345" s="86" t="s">
        <v>80</v>
      </c>
      <c r="G345" s="101">
        <v>0</v>
      </c>
      <c r="H345" s="83"/>
    </row>
    <row r="346" spans="1:8" ht="36" x14ac:dyDescent="0.25">
      <c r="A346" s="98"/>
      <c r="B346" s="84"/>
      <c r="C346" s="84"/>
      <c r="D346" s="28" t="s">
        <v>472</v>
      </c>
      <c r="E346" s="87"/>
      <c r="F346" s="87"/>
      <c r="G346" s="94"/>
      <c r="H346" s="84"/>
    </row>
    <row r="347" spans="1:8" ht="60" x14ac:dyDescent="0.25">
      <c r="A347" s="85" t="s">
        <v>256</v>
      </c>
      <c r="B347" s="82" t="s">
        <v>257</v>
      </c>
      <c r="C347" s="82" t="s">
        <v>258</v>
      </c>
      <c r="D347" s="64" t="s">
        <v>473</v>
      </c>
      <c r="E347" s="85" t="s">
        <v>109</v>
      </c>
      <c r="F347" s="85" t="s">
        <v>16</v>
      </c>
      <c r="G347" s="93">
        <v>0</v>
      </c>
      <c r="H347" s="82" t="s">
        <v>255</v>
      </c>
    </row>
    <row r="348" spans="1:8" ht="60" x14ac:dyDescent="0.25">
      <c r="A348" s="86"/>
      <c r="B348" s="83"/>
      <c r="C348" s="83"/>
      <c r="D348" s="65" t="s">
        <v>481</v>
      </c>
      <c r="E348" s="86"/>
      <c r="F348" s="86"/>
      <c r="G348" s="101"/>
      <c r="H348" s="83"/>
    </row>
    <row r="349" spans="1:8" ht="48" x14ac:dyDescent="0.25">
      <c r="A349" s="86"/>
      <c r="B349" s="83"/>
      <c r="C349" s="83"/>
      <c r="D349" s="65" t="s">
        <v>474</v>
      </c>
      <c r="E349" s="86"/>
      <c r="F349" s="86" t="s">
        <v>80</v>
      </c>
      <c r="G349" s="101">
        <v>0</v>
      </c>
      <c r="H349" s="83"/>
    </row>
    <row r="350" spans="1:8" ht="36" x14ac:dyDescent="0.25">
      <c r="A350" s="87"/>
      <c r="B350" s="84"/>
      <c r="C350" s="84"/>
      <c r="D350" s="28" t="s">
        <v>472</v>
      </c>
      <c r="E350" s="87"/>
      <c r="F350" s="87"/>
      <c r="G350" s="94"/>
      <c r="H350" s="84"/>
    </row>
    <row r="351" spans="1:8" s="21" customFormat="1" ht="15.75" x14ac:dyDescent="0.25">
      <c r="A351" s="14"/>
      <c r="B351" s="17" t="s">
        <v>259</v>
      </c>
      <c r="C351" s="18"/>
      <c r="D351" s="17"/>
      <c r="E351" s="14"/>
      <c r="F351" s="14"/>
      <c r="G351" s="25">
        <f>SUM(G343:G350)</f>
        <v>0</v>
      </c>
      <c r="H351" s="18"/>
    </row>
    <row r="352" spans="1:8" x14ac:dyDescent="0.25">
      <c r="A352" s="102" t="s">
        <v>260</v>
      </c>
      <c r="B352" s="103"/>
      <c r="C352" s="103"/>
      <c r="D352" s="103"/>
      <c r="E352" s="103"/>
      <c r="F352" s="103"/>
      <c r="G352" s="103"/>
      <c r="H352" s="104"/>
    </row>
    <row r="353" spans="1:10" s="9" customFormat="1" ht="36" x14ac:dyDescent="0.25">
      <c r="A353" s="85" t="s">
        <v>261</v>
      </c>
      <c r="B353" s="82" t="s">
        <v>262</v>
      </c>
      <c r="C353" s="82" t="s">
        <v>263</v>
      </c>
      <c r="D353" s="64" t="s">
        <v>607</v>
      </c>
      <c r="E353" s="85" t="s">
        <v>482</v>
      </c>
      <c r="F353" s="85" t="s">
        <v>16</v>
      </c>
      <c r="G353" s="93">
        <v>0</v>
      </c>
      <c r="H353" s="82" t="s">
        <v>264</v>
      </c>
    </row>
    <row r="354" spans="1:10" s="9" customFormat="1" ht="48" x14ac:dyDescent="0.25">
      <c r="A354" s="86"/>
      <c r="B354" s="83"/>
      <c r="C354" s="83"/>
      <c r="D354" s="65" t="s">
        <v>608</v>
      </c>
      <c r="E354" s="86"/>
      <c r="F354" s="86"/>
      <c r="G354" s="101"/>
      <c r="H354" s="83"/>
    </row>
    <row r="355" spans="1:10" ht="84" x14ac:dyDescent="0.25">
      <c r="A355" s="86"/>
      <c r="B355" s="83"/>
      <c r="C355" s="83"/>
      <c r="D355" s="57" t="s">
        <v>609</v>
      </c>
      <c r="E355" s="86"/>
      <c r="F355" s="86" t="s">
        <v>80</v>
      </c>
      <c r="G355" s="101">
        <v>0</v>
      </c>
      <c r="H355" s="83"/>
    </row>
    <row r="356" spans="1:10" s="9" customFormat="1" ht="24" x14ac:dyDescent="0.25">
      <c r="A356" s="87"/>
      <c r="B356" s="84"/>
      <c r="C356" s="84"/>
      <c r="D356" s="28" t="s">
        <v>610</v>
      </c>
      <c r="E356" s="87"/>
      <c r="F356" s="87"/>
      <c r="G356" s="94"/>
      <c r="H356" s="84"/>
    </row>
    <row r="357" spans="1:10" s="9" customFormat="1" ht="15" x14ac:dyDescent="0.25">
      <c r="A357" s="14"/>
      <c r="B357" s="17" t="s">
        <v>265</v>
      </c>
      <c r="C357" s="18"/>
      <c r="D357" s="17"/>
      <c r="E357" s="14"/>
      <c r="F357" s="14"/>
      <c r="G357" s="25">
        <f>SUM(G353:G356)</f>
        <v>0</v>
      </c>
      <c r="H357" s="18"/>
    </row>
    <row r="358" spans="1:10" ht="33" customHeight="1" x14ac:dyDescent="0.25">
      <c r="A358" s="102" t="s">
        <v>502</v>
      </c>
      <c r="B358" s="103"/>
      <c r="C358" s="103"/>
      <c r="D358" s="103"/>
      <c r="E358" s="103"/>
      <c r="F358" s="103"/>
      <c r="G358" s="103"/>
      <c r="H358" s="104"/>
    </row>
    <row r="359" spans="1:10" x14ac:dyDescent="0.25">
      <c r="A359" s="85" t="s">
        <v>266</v>
      </c>
      <c r="B359" s="82" t="s">
        <v>496</v>
      </c>
      <c r="C359" s="82" t="s">
        <v>267</v>
      </c>
      <c r="D359" s="82" t="s">
        <v>268</v>
      </c>
      <c r="E359" s="85" t="s">
        <v>482</v>
      </c>
      <c r="F359" s="47" t="s">
        <v>16</v>
      </c>
      <c r="G359" s="75">
        <f>523498.328-35000+137.527+14263.3+378.753+4000+5680+4000-115+600+6000+2690.6+2000-4000</f>
        <v>524133.50800000003</v>
      </c>
      <c r="H359" s="82" t="s">
        <v>269</v>
      </c>
      <c r="J359" s="43"/>
    </row>
    <row r="360" spans="1:10" ht="72" x14ac:dyDescent="0.25">
      <c r="A360" s="87"/>
      <c r="B360" s="84"/>
      <c r="C360" s="84"/>
      <c r="D360" s="84"/>
      <c r="E360" s="87"/>
      <c r="F360" s="49" t="s">
        <v>80</v>
      </c>
      <c r="G360" s="74">
        <f>35000+2270+7000+1000+5243.2+2000+4000+634.506+4700+3000</f>
        <v>64847.705999999998</v>
      </c>
      <c r="H360" s="84"/>
      <c r="J360" s="44"/>
    </row>
    <row r="361" spans="1:10" ht="186" customHeight="1" x14ac:dyDescent="0.25">
      <c r="A361" s="34" t="s">
        <v>270</v>
      </c>
      <c r="B361" s="46" t="s">
        <v>579</v>
      </c>
      <c r="C361" s="46" t="s">
        <v>580</v>
      </c>
      <c r="D361" s="46" t="s">
        <v>581</v>
      </c>
      <c r="E361" s="50" t="s">
        <v>482</v>
      </c>
      <c r="F361" s="50" t="s">
        <v>16</v>
      </c>
      <c r="G361" s="67">
        <f>13110.96-4000</f>
        <v>9110.9599999999991</v>
      </c>
      <c r="H361" s="46" t="s">
        <v>271</v>
      </c>
      <c r="J361" s="44"/>
    </row>
    <row r="362" spans="1:10" ht="74.25" customHeight="1" x14ac:dyDescent="0.25">
      <c r="A362" s="34" t="s">
        <v>272</v>
      </c>
      <c r="B362" s="46" t="s">
        <v>582</v>
      </c>
      <c r="C362" s="46" t="s">
        <v>583</v>
      </c>
      <c r="D362" s="46" t="s">
        <v>584</v>
      </c>
      <c r="E362" s="50" t="s">
        <v>482</v>
      </c>
      <c r="F362" s="50" t="s">
        <v>16</v>
      </c>
      <c r="G362" s="52">
        <v>3000</v>
      </c>
      <c r="H362" s="46" t="s">
        <v>585</v>
      </c>
    </row>
    <row r="363" spans="1:10" ht="24" x14ac:dyDescent="0.25">
      <c r="A363" s="79" t="s">
        <v>484</v>
      </c>
      <c r="B363" s="82" t="s">
        <v>597</v>
      </c>
      <c r="C363" s="82" t="s">
        <v>598</v>
      </c>
      <c r="D363" s="46" t="s">
        <v>599</v>
      </c>
      <c r="E363" s="85" t="s">
        <v>600</v>
      </c>
      <c r="F363" s="85" t="s">
        <v>16</v>
      </c>
      <c r="G363" s="88"/>
      <c r="H363" s="90" t="s">
        <v>601</v>
      </c>
    </row>
    <row r="364" spans="1:10" ht="36" x14ac:dyDescent="0.25">
      <c r="A364" s="80"/>
      <c r="B364" s="83"/>
      <c r="C364" s="83"/>
      <c r="D364" s="46" t="s">
        <v>602</v>
      </c>
      <c r="E364" s="86"/>
      <c r="F364" s="86"/>
      <c r="G364" s="113"/>
      <c r="H364" s="91"/>
    </row>
    <row r="365" spans="1:10" ht="24" x14ac:dyDescent="0.25">
      <c r="A365" s="80"/>
      <c r="B365" s="83"/>
      <c r="C365" s="83"/>
      <c r="D365" s="27" t="s">
        <v>603</v>
      </c>
      <c r="E365" s="86"/>
      <c r="F365" s="86"/>
      <c r="G365" s="113"/>
      <c r="H365" s="91"/>
    </row>
    <row r="366" spans="1:10" ht="24" x14ac:dyDescent="0.25">
      <c r="A366" s="81"/>
      <c r="B366" s="84"/>
      <c r="C366" s="84"/>
      <c r="D366" s="46" t="s">
        <v>604</v>
      </c>
      <c r="E366" s="87"/>
      <c r="F366" s="87"/>
      <c r="G366" s="89"/>
      <c r="H366" s="92"/>
    </row>
    <row r="367" spans="1:10" ht="24" x14ac:dyDescent="0.25">
      <c r="A367" s="79" t="s">
        <v>605</v>
      </c>
      <c r="B367" s="82" t="s">
        <v>503</v>
      </c>
      <c r="C367" s="82" t="s">
        <v>503</v>
      </c>
      <c r="D367" s="46" t="s">
        <v>497</v>
      </c>
      <c r="E367" s="85" t="s">
        <v>498</v>
      </c>
      <c r="F367" s="85" t="s">
        <v>16</v>
      </c>
      <c r="G367" s="88">
        <v>1360</v>
      </c>
      <c r="H367" s="90" t="s">
        <v>504</v>
      </c>
    </row>
    <row r="368" spans="1:10" ht="36" x14ac:dyDescent="0.25">
      <c r="A368" s="80"/>
      <c r="B368" s="83"/>
      <c r="C368" s="83"/>
      <c r="D368" s="46" t="s">
        <v>500</v>
      </c>
      <c r="E368" s="86"/>
      <c r="F368" s="87"/>
      <c r="G368" s="89"/>
      <c r="H368" s="91"/>
    </row>
    <row r="369" spans="1:8" ht="48" x14ac:dyDescent="0.25">
      <c r="A369" s="80"/>
      <c r="B369" s="83"/>
      <c r="C369" s="83"/>
      <c r="D369" s="27" t="s">
        <v>499</v>
      </c>
      <c r="E369" s="86"/>
      <c r="F369" s="85" t="s">
        <v>485</v>
      </c>
      <c r="G369" s="93">
        <v>573.42999999999995</v>
      </c>
      <c r="H369" s="91"/>
    </row>
    <row r="370" spans="1:8" ht="48" x14ac:dyDescent="0.25">
      <c r="A370" s="81"/>
      <c r="B370" s="84"/>
      <c r="C370" s="84"/>
      <c r="D370" s="46" t="s">
        <v>501</v>
      </c>
      <c r="E370" s="87"/>
      <c r="F370" s="87"/>
      <c r="G370" s="94"/>
      <c r="H370" s="92"/>
    </row>
    <row r="371" spans="1:8" ht="24" x14ac:dyDescent="0.25">
      <c r="A371" s="79" t="s">
        <v>637</v>
      </c>
      <c r="B371" s="82" t="s">
        <v>638</v>
      </c>
      <c r="C371" s="82" t="s">
        <v>639</v>
      </c>
      <c r="D371" s="46" t="s">
        <v>640</v>
      </c>
      <c r="E371" s="85" t="s">
        <v>58</v>
      </c>
      <c r="F371" s="85" t="s">
        <v>16</v>
      </c>
      <c r="G371" s="88"/>
      <c r="H371" s="90" t="s">
        <v>643</v>
      </c>
    </row>
    <row r="372" spans="1:8" ht="48" x14ac:dyDescent="0.25">
      <c r="A372" s="80"/>
      <c r="B372" s="83"/>
      <c r="C372" s="83"/>
      <c r="D372" s="46" t="s">
        <v>641</v>
      </c>
      <c r="E372" s="86"/>
      <c r="F372" s="87"/>
      <c r="G372" s="89"/>
      <c r="H372" s="91"/>
    </row>
    <row r="373" spans="1:8" ht="60" x14ac:dyDescent="0.25">
      <c r="A373" s="80"/>
      <c r="B373" s="83"/>
      <c r="C373" s="83"/>
      <c r="D373" s="27" t="s">
        <v>642</v>
      </c>
      <c r="E373" s="86"/>
      <c r="F373" s="85" t="s">
        <v>485</v>
      </c>
      <c r="G373" s="93"/>
      <c r="H373" s="91"/>
    </row>
    <row r="374" spans="1:8" ht="48" x14ac:dyDescent="0.25">
      <c r="A374" s="81"/>
      <c r="B374" s="84"/>
      <c r="C374" s="84"/>
      <c r="D374" s="46" t="s">
        <v>501</v>
      </c>
      <c r="E374" s="87"/>
      <c r="F374" s="87"/>
      <c r="G374" s="94"/>
      <c r="H374" s="92"/>
    </row>
    <row r="375" spans="1:8" ht="24" x14ac:dyDescent="0.25">
      <c r="A375" s="79" t="s">
        <v>674</v>
      </c>
      <c r="B375" s="82" t="s">
        <v>675</v>
      </c>
      <c r="C375" s="82" t="s">
        <v>676</v>
      </c>
      <c r="D375" s="46" t="s">
        <v>677</v>
      </c>
      <c r="E375" s="85" t="s">
        <v>14</v>
      </c>
      <c r="F375" s="85" t="s">
        <v>16</v>
      </c>
      <c r="G375" s="88">
        <f>996+100+153.267+100</f>
        <v>1349.2670000000001</v>
      </c>
      <c r="H375" s="90" t="s">
        <v>681</v>
      </c>
    </row>
    <row r="376" spans="1:8" ht="48" x14ac:dyDescent="0.25">
      <c r="A376" s="80"/>
      <c r="B376" s="83"/>
      <c r="C376" s="83"/>
      <c r="D376" s="46" t="s">
        <v>678</v>
      </c>
      <c r="E376" s="86"/>
      <c r="F376" s="87"/>
      <c r="G376" s="89"/>
      <c r="H376" s="91"/>
    </row>
    <row r="377" spans="1:8" ht="24" x14ac:dyDescent="0.25">
      <c r="A377" s="80"/>
      <c r="B377" s="83"/>
      <c r="C377" s="83"/>
      <c r="D377" s="27" t="s">
        <v>679</v>
      </c>
      <c r="E377" s="86"/>
      <c r="F377" s="85" t="s">
        <v>485</v>
      </c>
      <c r="G377" s="93"/>
      <c r="H377" s="91"/>
    </row>
    <row r="378" spans="1:8" ht="24" x14ac:dyDescent="0.25">
      <c r="A378" s="81"/>
      <c r="B378" s="84"/>
      <c r="C378" s="84"/>
      <c r="D378" s="46" t="s">
        <v>680</v>
      </c>
      <c r="E378" s="87"/>
      <c r="F378" s="87"/>
      <c r="G378" s="94"/>
      <c r="H378" s="92"/>
    </row>
    <row r="379" spans="1:8" ht="15" x14ac:dyDescent="0.25">
      <c r="A379" s="14"/>
      <c r="B379" s="17" t="s">
        <v>273</v>
      </c>
      <c r="C379" s="18"/>
      <c r="D379" s="17"/>
      <c r="E379" s="14"/>
      <c r="F379" s="14"/>
      <c r="G379" s="39">
        <f>SUM(G359:G378)</f>
        <v>604374.87100000004</v>
      </c>
      <c r="H379" s="18"/>
    </row>
    <row r="380" spans="1:8" ht="14.25" x14ac:dyDescent="0.25">
      <c r="A380" s="114" t="s">
        <v>586</v>
      </c>
      <c r="B380" s="115"/>
      <c r="C380" s="115"/>
      <c r="D380" s="115"/>
      <c r="E380" s="115"/>
      <c r="F380" s="115"/>
      <c r="G380" s="115"/>
      <c r="H380" s="116"/>
    </row>
    <row r="381" spans="1:8" ht="87" customHeight="1" x14ac:dyDescent="0.25">
      <c r="A381" s="35" t="s">
        <v>274</v>
      </c>
      <c r="B381" s="36" t="s">
        <v>313</v>
      </c>
      <c r="C381" s="36" t="s">
        <v>307</v>
      </c>
      <c r="D381" s="36" t="s">
        <v>306</v>
      </c>
      <c r="E381" s="37" t="s">
        <v>297</v>
      </c>
      <c r="F381" s="37" t="s">
        <v>16</v>
      </c>
      <c r="G381" s="38">
        <v>0</v>
      </c>
      <c r="H381" s="36"/>
    </row>
    <row r="382" spans="1:8" ht="23.25" customHeight="1" x14ac:dyDescent="0.25">
      <c r="A382" s="108" t="s">
        <v>617</v>
      </c>
      <c r="B382" s="105" t="s">
        <v>618</v>
      </c>
      <c r="C382" s="105" t="s">
        <v>618</v>
      </c>
      <c r="D382" s="46" t="s">
        <v>497</v>
      </c>
      <c r="E382" s="105" t="s">
        <v>297</v>
      </c>
      <c r="F382" s="105" t="s">
        <v>16</v>
      </c>
      <c r="G382" s="111"/>
      <c r="H382" s="105" t="s">
        <v>622</v>
      </c>
    </row>
    <row r="383" spans="1:8" ht="24" x14ac:dyDescent="0.25">
      <c r="A383" s="109"/>
      <c r="B383" s="106"/>
      <c r="C383" s="106"/>
      <c r="D383" s="46" t="s">
        <v>619</v>
      </c>
      <c r="E383" s="106"/>
      <c r="F383" s="107"/>
      <c r="G383" s="112"/>
      <c r="H383" s="106"/>
    </row>
    <row r="384" spans="1:8" ht="36" x14ac:dyDescent="0.25">
      <c r="A384" s="109"/>
      <c r="B384" s="106"/>
      <c r="C384" s="106"/>
      <c r="D384" s="27" t="s">
        <v>620</v>
      </c>
      <c r="E384" s="106"/>
      <c r="F384" s="85" t="s">
        <v>485</v>
      </c>
      <c r="G384" s="111">
        <f>3000+1200</f>
        <v>4200</v>
      </c>
      <c r="H384" s="106"/>
    </row>
    <row r="385" spans="1:10" ht="24" x14ac:dyDescent="0.25">
      <c r="A385" s="110"/>
      <c r="B385" s="107"/>
      <c r="C385" s="107"/>
      <c r="D385" s="46" t="s">
        <v>621</v>
      </c>
      <c r="E385" s="107"/>
      <c r="F385" s="87"/>
      <c r="G385" s="112"/>
      <c r="H385" s="107"/>
    </row>
    <row r="386" spans="1:10" ht="15" x14ac:dyDescent="0.25">
      <c r="A386" s="14"/>
      <c r="B386" s="17" t="s">
        <v>308</v>
      </c>
      <c r="C386" s="18"/>
      <c r="D386" s="17"/>
      <c r="E386" s="14"/>
      <c r="F386" s="14"/>
      <c r="G386" s="25">
        <f>SUM(G381:G385)</f>
        <v>4200</v>
      </c>
      <c r="H386" s="18"/>
    </row>
    <row r="387" spans="1:10" ht="13.5" x14ac:dyDescent="0.25">
      <c r="A387" s="45"/>
      <c r="B387" s="11"/>
      <c r="C387" s="51"/>
      <c r="D387" s="1"/>
      <c r="E387" s="45"/>
      <c r="F387" s="45"/>
      <c r="G387" s="26"/>
      <c r="H387" s="51"/>
    </row>
    <row r="388" spans="1:10" ht="15.75" x14ac:dyDescent="0.25">
      <c r="A388" s="22"/>
      <c r="B388" s="23" t="s">
        <v>275</v>
      </c>
      <c r="C388" s="23"/>
      <c r="D388" s="23"/>
      <c r="E388" s="22"/>
      <c r="F388" s="22"/>
      <c r="G388" s="76">
        <f>G217+G275+G297+G315+G321+G335+G341+G351+G357+G379+G386</f>
        <v>897555.5830000001</v>
      </c>
      <c r="H388" s="23"/>
      <c r="J388" s="73"/>
    </row>
    <row r="389" spans="1:10" ht="13.5" x14ac:dyDescent="0.25">
      <c r="A389" s="45"/>
      <c r="B389" s="11"/>
      <c r="C389" s="51"/>
      <c r="D389" s="1"/>
      <c r="E389" s="45"/>
      <c r="F389" s="45"/>
      <c r="G389" s="77"/>
      <c r="H389" s="51"/>
      <c r="J389" s="73"/>
    </row>
    <row r="390" spans="1:10" ht="15" x14ac:dyDescent="0.25">
      <c r="A390" s="12" t="s">
        <v>276</v>
      </c>
      <c r="B390" s="13" t="s">
        <v>277</v>
      </c>
      <c r="C390" s="13"/>
      <c r="D390" s="13"/>
      <c r="E390" s="12"/>
      <c r="F390" s="14"/>
      <c r="G390" s="78">
        <f>G388-G391</f>
        <v>715277.84700000007</v>
      </c>
      <c r="H390" s="13"/>
      <c r="J390" s="73"/>
    </row>
    <row r="391" spans="1:10" ht="15" x14ac:dyDescent="0.25">
      <c r="A391" s="12"/>
      <c r="B391" s="13" t="s">
        <v>278</v>
      </c>
      <c r="C391" s="13"/>
      <c r="D391" s="13"/>
      <c r="E391" s="12"/>
      <c r="F391" s="15"/>
      <c r="G391" s="78">
        <f>G360+G355+G349+G345+G323+G317+G299+G281+G273+G240+G201+G102+G377+G384+G333+G369+G337</f>
        <v>182277.736</v>
      </c>
      <c r="H391" s="13"/>
      <c r="J391" s="73"/>
    </row>
    <row r="392" spans="1:10" x14ac:dyDescent="0.25">
      <c r="C392" s="70"/>
      <c r="D392" s="70"/>
      <c r="E392" s="71"/>
      <c r="F392" s="71"/>
    </row>
  </sheetData>
  <autoFilter ref="A10:H362" xr:uid="{00000000-0009-0000-0000-000000000000}"/>
  <mergeCells count="628">
    <mergeCell ref="G3:H3"/>
    <mergeCell ref="G2:H2"/>
    <mergeCell ref="A367:A370"/>
    <mergeCell ref="B367:B370"/>
    <mergeCell ref="C367:C370"/>
    <mergeCell ref="E367:E370"/>
    <mergeCell ref="F367:F368"/>
    <mergeCell ref="G367:G368"/>
    <mergeCell ref="H367:H370"/>
    <mergeCell ref="F369:F370"/>
    <mergeCell ref="G369:G370"/>
    <mergeCell ref="F243:F246"/>
    <mergeCell ref="G243:G246"/>
    <mergeCell ref="A243:A246"/>
    <mergeCell ref="B243:B246"/>
    <mergeCell ref="C243:C246"/>
    <mergeCell ref="E243:E246"/>
    <mergeCell ref="H243:H246"/>
    <mergeCell ref="A194:H194"/>
    <mergeCell ref="A195:A198"/>
    <mergeCell ref="B195:B198"/>
    <mergeCell ref="H195:H198"/>
    <mergeCell ref="A211:A214"/>
    <mergeCell ref="B211:B214"/>
    <mergeCell ref="C211:C214"/>
    <mergeCell ref="H211:H214"/>
    <mergeCell ref="E211:E214"/>
    <mergeCell ref="A210:H210"/>
    <mergeCell ref="A205:A208"/>
    <mergeCell ref="B205:B208"/>
    <mergeCell ref="C205:C208"/>
    <mergeCell ref="E205:E208"/>
    <mergeCell ref="F199:F200"/>
    <mergeCell ref="G199:G200"/>
    <mergeCell ref="F211:F214"/>
    <mergeCell ref="G211:G214"/>
    <mergeCell ref="F207:F208"/>
    <mergeCell ref="G207:G208"/>
    <mergeCell ref="E223:E224"/>
    <mergeCell ref="G1:H1"/>
    <mergeCell ref="A5:H5"/>
    <mergeCell ref="A6:H6"/>
    <mergeCell ref="A8:A9"/>
    <mergeCell ref="B8:B9"/>
    <mergeCell ref="C8:C9"/>
    <mergeCell ref="D8:D9"/>
    <mergeCell ref="E8:E9"/>
    <mergeCell ref="F8:G8"/>
    <mergeCell ref="H8:H9"/>
    <mergeCell ref="G16:G17"/>
    <mergeCell ref="A18:A21"/>
    <mergeCell ref="B18:B21"/>
    <mergeCell ref="C18:C21"/>
    <mergeCell ref="E18:E21"/>
    <mergeCell ref="F18:F21"/>
    <mergeCell ref="G18:G21"/>
    <mergeCell ref="A11:H11"/>
    <mergeCell ref="A12:H12"/>
    <mergeCell ref="A13:H13"/>
    <mergeCell ref="A14:A17"/>
    <mergeCell ref="B14:B17"/>
    <mergeCell ref="C14:C17"/>
    <mergeCell ref="E14:E15"/>
    <mergeCell ref="H14:H17"/>
    <mergeCell ref="E16:E17"/>
    <mergeCell ref="F16:F1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F30:F31"/>
    <mergeCell ref="H30:H33"/>
    <mergeCell ref="F32:F33"/>
    <mergeCell ref="G34:G35"/>
    <mergeCell ref="H34:H37"/>
    <mergeCell ref="E36:E37"/>
    <mergeCell ref="G36:G37"/>
    <mergeCell ref="G32:G33"/>
    <mergeCell ref="C30:C33"/>
    <mergeCell ref="E30:E31"/>
    <mergeCell ref="G30:G31"/>
    <mergeCell ref="E32:E33"/>
    <mergeCell ref="A34:A37"/>
    <mergeCell ref="B34:B37"/>
    <mergeCell ref="C34:C37"/>
    <mergeCell ref="E34:E35"/>
    <mergeCell ref="F34:F37"/>
    <mergeCell ref="A59:H59"/>
    <mergeCell ref="A60:A63"/>
    <mergeCell ref="B60:B63"/>
    <mergeCell ref="C60:C63"/>
    <mergeCell ref="E60:E63"/>
    <mergeCell ref="F60:F63"/>
    <mergeCell ref="G60:G63"/>
    <mergeCell ref="H60:H63"/>
    <mergeCell ref="A54:A57"/>
    <mergeCell ref="B54:B57"/>
    <mergeCell ref="C54:C57"/>
    <mergeCell ref="E54:E57"/>
    <mergeCell ref="F54:F57"/>
    <mergeCell ref="G54:G57"/>
    <mergeCell ref="H54:H57"/>
    <mergeCell ref="A43:H43"/>
    <mergeCell ref="A44:A47"/>
    <mergeCell ref="B44:B47"/>
    <mergeCell ref="E44:E47"/>
    <mergeCell ref="A71:H71"/>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F44:F47"/>
    <mergeCell ref="A89:H89"/>
    <mergeCell ref="A84:A87"/>
    <mergeCell ref="B84:B87"/>
    <mergeCell ref="C84:C87"/>
    <mergeCell ref="E84:E85"/>
    <mergeCell ref="F84:F85"/>
    <mergeCell ref="G84:G87"/>
    <mergeCell ref="H84:H87"/>
    <mergeCell ref="E86:E87"/>
    <mergeCell ref="F86:F87"/>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143:H143"/>
    <mergeCell ref="A144:A147"/>
    <mergeCell ref="B144:B147"/>
    <mergeCell ref="C144:C147"/>
    <mergeCell ref="E144:E147"/>
    <mergeCell ref="F144:F147"/>
    <mergeCell ref="G144:G147"/>
    <mergeCell ref="H144:H147"/>
    <mergeCell ref="A124:A131"/>
    <mergeCell ref="B124:B131"/>
    <mergeCell ref="C124:C126"/>
    <mergeCell ref="D124:D125"/>
    <mergeCell ref="H124:H131"/>
    <mergeCell ref="D127:D128"/>
    <mergeCell ref="D129:D131"/>
    <mergeCell ref="A132:A135"/>
    <mergeCell ref="B132:B135"/>
    <mergeCell ref="C132:C133"/>
    <mergeCell ref="E132:E133"/>
    <mergeCell ref="F132:F135"/>
    <mergeCell ref="G132:G133"/>
    <mergeCell ref="H132:H135"/>
    <mergeCell ref="C134:C135"/>
    <mergeCell ref="E134:E135"/>
    <mergeCell ref="A149:H149"/>
    <mergeCell ref="A150:A153"/>
    <mergeCell ref="B150:B153"/>
    <mergeCell ref="C150:C153"/>
    <mergeCell ref="E150:E153"/>
    <mergeCell ref="F150:F153"/>
    <mergeCell ref="G150:G153"/>
    <mergeCell ref="H150:H153"/>
    <mergeCell ref="A159:H159"/>
    <mergeCell ref="A154:A157"/>
    <mergeCell ref="B154:B157"/>
    <mergeCell ref="C154:C157"/>
    <mergeCell ref="E154:E157"/>
    <mergeCell ref="F154:F157"/>
    <mergeCell ref="G154:G157"/>
    <mergeCell ref="H154:H157"/>
    <mergeCell ref="H160:H163"/>
    <mergeCell ref="A160:A163"/>
    <mergeCell ref="B160:B163"/>
    <mergeCell ref="C160:C163"/>
    <mergeCell ref="E160:E163"/>
    <mergeCell ref="F160:F163"/>
    <mergeCell ref="G160:G163"/>
    <mergeCell ref="A165:H165"/>
    <mergeCell ref="A166:A172"/>
    <mergeCell ref="B166:B172"/>
    <mergeCell ref="D166:D167"/>
    <mergeCell ref="E166:E172"/>
    <mergeCell ref="F166:F172"/>
    <mergeCell ref="G166:G172"/>
    <mergeCell ref="H166:H172"/>
    <mergeCell ref="D168:D169"/>
    <mergeCell ref="A182:H182"/>
    <mergeCell ref="A183:A186"/>
    <mergeCell ref="B183:B186"/>
    <mergeCell ref="C183:C186"/>
    <mergeCell ref="E183:E186"/>
    <mergeCell ref="F183:F186"/>
    <mergeCell ref="G183:G186"/>
    <mergeCell ref="H183:H186"/>
    <mergeCell ref="A188:H188"/>
    <mergeCell ref="A189:A192"/>
    <mergeCell ref="B189:B192"/>
    <mergeCell ref="C189:C192"/>
    <mergeCell ref="E189:E192"/>
    <mergeCell ref="F189:F192"/>
    <mergeCell ref="G189:G192"/>
    <mergeCell ref="H189:H192"/>
    <mergeCell ref="G225:G226"/>
    <mergeCell ref="H199:H202"/>
    <mergeCell ref="F201:F202"/>
    <mergeCell ref="G201:G202"/>
    <mergeCell ref="C195:C196"/>
    <mergeCell ref="E195:E198"/>
    <mergeCell ref="F195:F198"/>
    <mergeCell ref="G195:G198"/>
    <mergeCell ref="C197:C198"/>
    <mergeCell ref="E199:E202"/>
    <mergeCell ref="A204:H204"/>
    <mergeCell ref="H205:H208"/>
    <mergeCell ref="F205:F206"/>
    <mergeCell ref="G205:G206"/>
    <mergeCell ref="A199:A202"/>
    <mergeCell ref="B199:B202"/>
    <mergeCell ref="C199:C202"/>
    <mergeCell ref="H227:H230"/>
    <mergeCell ref="A231:A234"/>
    <mergeCell ref="B231:B234"/>
    <mergeCell ref="C231:C234"/>
    <mergeCell ref="H231:H234"/>
    <mergeCell ref="A227:A230"/>
    <mergeCell ref="B227:B230"/>
    <mergeCell ref="C227:C230"/>
    <mergeCell ref="E229:E230"/>
    <mergeCell ref="F229:F230"/>
    <mergeCell ref="G229:G230"/>
    <mergeCell ref="E231:E232"/>
    <mergeCell ref="F231:F232"/>
    <mergeCell ref="G231:G232"/>
    <mergeCell ref="E233:E234"/>
    <mergeCell ref="F233:F234"/>
    <mergeCell ref="G233:G234"/>
    <mergeCell ref="E227:E228"/>
    <mergeCell ref="F227:F228"/>
    <mergeCell ref="G227:G228"/>
    <mergeCell ref="H235:H238"/>
    <mergeCell ref="A239:A242"/>
    <mergeCell ref="B239:B242"/>
    <mergeCell ref="H239:H242"/>
    <mergeCell ref="A235:A238"/>
    <mergeCell ref="B235:B238"/>
    <mergeCell ref="C235:C238"/>
    <mergeCell ref="E235:E238"/>
    <mergeCell ref="F235:F238"/>
    <mergeCell ref="G235:G238"/>
    <mergeCell ref="C239:C240"/>
    <mergeCell ref="E239:E240"/>
    <mergeCell ref="C241:C242"/>
    <mergeCell ref="E241:E242"/>
    <mergeCell ref="F241:F242"/>
    <mergeCell ref="G241:G242"/>
    <mergeCell ref="A255:A258"/>
    <mergeCell ref="B255:B258"/>
    <mergeCell ref="C255:C258"/>
    <mergeCell ref="E255:E258"/>
    <mergeCell ref="F255:F258"/>
    <mergeCell ref="G255:G258"/>
    <mergeCell ref="H255:H258"/>
    <mergeCell ref="A259:A262"/>
    <mergeCell ref="B259:B262"/>
    <mergeCell ref="C259:C262"/>
    <mergeCell ref="E259:E262"/>
    <mergeCell ref="F259:F262"/>
    <mergeCell ref="G259:G262"/>
    <mergeCell ref="H259:H262"/>
    <mergeCell ref="B289:B292"/>
    <mergeCell ref="C289:C292"/>
    <mergeCell ref="E289:E292"/>
    <mergeCell ref="F289:F292"/>
    <mergeCell ref="G289:G292"/>
    <mergeCell ref="H289:H292"/>
    <mergeCell ref="A271:A274"/>
    <mergeCell ref="B271:B274"/>
    <mergeCell ref="C271:C274"/>
    <mergeCell ref="E271:E274"/>
    <mergeCell ref="F271:F272"/>
    <mergeCell ref="G271:G272"/>
    <mergeCell ref="H271:H274"/>
    <mergeCell ref="F273:F274"/>
    <mergeCell ref="G273:G274"/>
    <mergeCell ref="A289:A292"/>
    <mergeCell ref="A285:A288"/>
    <mergeCell ref="B285:B288"/>
    <mergeCell ref="C285:C288"/>
    <mergeCell ref="E285:E288"/>
    <mergeCell ref="F285:F288"/>
    <mergeCell ref="G285:G288"/>
    <mergeCell ref="H285:H288"/>
    <mergeCell ref="A276:H276"/>
    <mergeCell ref="A317:A320"/>
    <mergeCell ref="B317:B320"/>
    <mergeCell ref="C317:C320"/>
    <mergeCell ref="E317:E320"/>
    <mergeCell ref="F317:F320"/>
    <mergeCell ref="G317:G320"/>
    <mergeCell ref="H317:H320"/>
    <mergeCell ref="A322:H322"/>
    <mergeCell ref="H307:H310"/>
    <mergeCell ref="A307:A310"/>
    <mergeCell ref="B307:B310"/>
    <mergeCell ref="C307:C310"/>
    <mergeCell ref="E307:E310"/>
    <mergeCell ref="F307:F310"/>
    <mergeCell ref="G307:G310"/>
    <mergeCell ref="A316:H316"/>
    <mergeCell ref="H323:H326"/>
    <mergeCell ref="A323:A326"/>
    <mergeCell ref="B323:B326"/>
    <mergeCell ref="C323:C326"/>
    <mergeCell ref="E323:E326"/>
    <mergeCell ref="F323:F326"/>
    <mergeCell ref="G323:G326"/>
    <mergeCell ref="A327:A330"/>
    <mergeCell ref="B327:B330"/>
    <mergeCell ref="C327:C330"/>
    <mergeCell ref="E327:E330"/>
    <mergeCell ref="F327:F330"/>
    <mergeCell ref="G327:G330"/>
    <mergeCell ref="H327:H330"/>
    <mergeCell ref="G44:G47"/>
    <mergeCell ref="H44:H47"/>
    <mergeCell ref="A49:H49"/>
    <mergeCell ref="A50:A53"/>
    <mergeCell ref="B50:B53"/>
    <mergeCell ref="C50:C53"/>
    <mergeCell ref="E50:E53"/>
    <mergeCell ref="F50:F53"/>
    <mergeCell ref="G50:G53"/>
    <mergeCell ref="H50:H53"/>
    <mergeCell ref="A77:H77"/>
    <mergeCell ref="A78:A81"/>
    <mergeCell ref="B78:B81"/>
    <mergeCell ref="C78:C81"/>
    <mergeCell ref="E78:E81"/>
    <mergeCell ref="F78:F81"/>
    <mergeCell ref="G78:G81"/>
    <mergeCell ref="H78:H81"/>
    <mergeCell ref="A83:H83"/>
    <mergeCell ref="B100:B103"/>
    <mergeCell ref="C100:C101"/>
    <mergeCell ref="E100:E103"/>
    <mergeCell ref="F100:F101"/>
    <mergeCell ref="G100:G101"/>
    <mergeCell ref="H100:H103"/>
    <mergeCell ref="C102:C103"/>
    <mergeCell ref="F102:F103"/>
    <mergeCell ref="G102:G103"/>
    <mergeCell ref="A105:H105"/>
    <mergeCell ref="A106:A109"/>
    <mergeCell ref="B106:B109"/>
    <mergeCell ref="C106:C107"/>
    <mergeCell ref="E106:E109"/>
    <mergeCell ref="F106:F109"/>
    <mergeCell ref="G106:G109"/>
    <mergeCell ref="H106:H109"/>
    <mergeCell ref="C108:C109"/>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G134:G135"/>
    <mergeCell ref="A137:H137"/>
    <mergeCell ref="A138:A141"/>
    <mergeCell ref="B138:B141"/>
    <mergeCell ref="C138:C141"/>
    <mergeCell ref="E138:E140"/>
    <mergeCell ref="F138:F140"/>
    <mergeCell ref="G138:G140"/>
    <mergeCell ref="H138:H141"/>
    <mergeCell ref="C223:C226"/>
    <mergeCell ref="H223:H226"/>
    <mergeCell ref="A219:A222"/>
    <mergeCell ref="B219:B222"/>
    <mergeCell ref="C219:C222"/>
    <mergeCell ref="D170:D171"/>
    <mergeCell ref="A173:A176"/>
    <mergeCell ref="B173:B176"/>
    <mergeCell ref="C173:C176"/>
    <mergeCell ref="E173:E176"/>
    <mergeCell ref="F173:F176"/>
    <mergeCell ref="G173:G176"/>
    <mergeCell ref="H173:H176"/>
    <mergeCell ref="A177:A180"/>
    <mergeCell ref="B177:B180"/>
    <mergeCell ref="C177:C180"/>
    <mergeCell ref="E177:E180"/>
    <mergeCell ref="F177:F180"/>
    <mergeCell ref="G177:G180"/>
    <mergeCell ref="H177:H180"/>
    <mergeCell ref="F221:F222"/>
    <mergeCell ref="G221:G222"/>
    <mergeCell ref="E225:E226"/>
    <mergeCell ref="F225:F226"/>
    <mergeCell ref="A218:H218"/>
    <mergeCell ref="E219:E220"/>
    <mergeCell ref="F219:F220"/>
    <mergeCell ref="G219:G220"/>
    <mergeCell ref="E221:E222"/>
    <mergeCell ref="F247:F250"/>
    <mergeCell ref="G247:G250"/>
    <mergeCell ref="A251:A254"/>
    <mergeCell ref="B251:B254"/>
    <mergeCell ref="C251:C254"/>
    <mergeCell ref="E251:E254"/>
    <mergeCell ref="F251:F254"/>
    <mergeCell ref="G251:G254"/>
    <mergeCell ref="H251:H254"/>
    <mergeCell ref="H247:H250"/>
    <mergeCell ref="A247:A250"/>
    <mergeCell ref="B247:B250"/>
    <mergeCell ref="C247:C250"/>
    <mergeCell ref="E247:E250"/>
    <mergeCell ref="F223:F224"/>
    <mergeCell ref="G223:G224"/>
    <mergeCell ref="H219:H222"/>
    <mergeCell ref="A223:A226"/>
    <mergeCell ref="B223:B226"/>
    <mergeCell ref="A263:A266"/>
    <mergeCell ref="B263:B266"/>
    <mergeCell ref="C263:C266"/>
    <mergeCell ref="E263:E266"/>
    <mergeCell ref="F263:F266"/>
    <mergeCell ref="G263:G266"/>
    <mergeCell ref="H263:H266"/>
    <mergeCell ref="A267:A270"/>
    <mergeCell ref="B267:B270"/>
    <mergeCell ref="C267:C270"/>
    <mergeCell ref="E267:E270"/>
    <mergeCell ref="F267:F270"/>
    <mergeCell ref="G267:G270"/>
    <mergeCell ref="H267:H270"/>
    <mergeCell ref="F277:F280"/>
    <mergeCell ref="G277:G280"/>
    <mergeCell ref="H277:H280"/>
    <mergeCell ref="A281:A284"/>
    <mergeCell ref="B281:B284"/>
    <mergeCell ref="C281:C284"/>
    <mergeCell ref="E281:E284"/>
    <mergeCell ref="F281:F284"/>
    <mergeCell ref="G281:G284"/>
    <mergeCell ref="H281:H284"/>
    <mergeCell ref="F343:F344"/>
    <mergeCell ref="G343:G344"/>
    <mergeCell ref="H343:H346"/>
    <mergeCell ref="F345:F346"/>
    <mergeCell ref="A299:A302"/>
    <mergeCell ref="B299:B302"/>
    <mergeCell ref="C299:C302"/>
    <mergeCell ref="E299:E302"/>
    <mergeCell ref="F299:F302"/>
    <mergeCell ref="G299:G302"/>
    <mergeCell ref="H299:H302"/>
    <mergeCell ref="A311:A314"/>
    <mergeCell ref="B311:B314"/>
    <mergeCell ref="C311:C314"/>
    <mergeCell ref="E311:E314"/>
    <mergeCell ref="F311:F314"/>
    <mergeCell ref="G311:G314"/>
    <mergeCell ref="H311:H314"/>
    <mergeCell ref="A303:A306"/>
    <mergeCell ref="B303:B306"/>
    <mergeCell ref="C303:C306"/>
    <mergeCell ref="E303:E306"/>
    <mergeCell ref="F303:F306"/>
    <mergeCell ref="G303:G306"/>
    <mergeCell ref="A336:H336"/>
    <mergeCell ref="A337:A340"/>
    <mergeCell ref="B337:B340"/>
    <mergeCell ref="C337:C340"/>
    <mergeCell ref="E337:E340"/>
    <mergeCell ref="F337:F340"/>
    <mergeCell ref="G337:G340"/>
    <mergeCell ref="H337:H340"/>
    <mergeCell ref="A342:H342"/>
    <mergeCell ref="C343:C346"/>
    <mergeCell ref="A380:H380"/>
    <mergeCell ref="A358:H358"/>
    <mergeCell ref="A359:A360"/>
    <mergeCell ref="B359:B360"/>
    <mergeCell ref="C359:C360"/>
    <mergeCell ref="D359:D360"/>
    <mergeCell ref="E359:E360"/>
    <mergeCell ref="H359:H360"/>
    <mergeCell ref="A375:A378"/>
    <mergeCell ref="B375:B378"/>
    <mergeCell ref="C375:C378"/>
    <mergeCell ref="E375:E378"/>
    <mergeCell ref="F375:F376"/>
    <mergeCell ref="G375:G376"/>
    <mergeCell ref="H375:H378"/>
    <mergeCell ref="F377:F378"/>
    <mergeCell ref="G377:G378"/>
    <mergeCell ref="A363:A366"/>
    <mergeCell ref="B363:B366"/>
    <mergeCell ref="C363:C366"/>
    <mergeCell ref="E363:E366"/>
    <mergeCell ref="H363:H366"/>
    <mergeCell ref="E343:E346"/>
    <mergeCell ref="F363:F366"/>
    <mergeCell ref="G363:G366"/>
    <mergeCell ref="C353:C356"/>
    <mergeCell ref="E353:E356"/>
    <mergeCell ref="F353:F354"/>
    <mergeCell ref="G353:G354"/>
    <mergeCell ref="H353:H356"/>
    <mergeCell ref="G345:G346"/>
    <mergeCell ref="A352:H352"/>
    <mergeCell ref="A347:A350"/>
    <mergeCell ref="B347:B350"/>
    <mergeCell ref="C347:C350"/>
    <mergeCell ref="E347:E350"/>
    <mergeCell ref="A353:A356"/>
    <mergeCell ref="B353:B356"/>
    <mergeCell ref="F355:F356"/>
    <mergeCell ref="G355:G356"/>
    <mergeCell ref="F347:F348"/>
    <mergeCell ref="G347:G348"/>
    <mergeCell ref="H347:H350"/>
    <mergeCell ref="F349:F350"/>
    <mergeCell ref="G349:G350"/>
    <mergeCell ref="A343:A346"/>
    <mergeCell ref="B343:B346"/>
    <mergeCell ref="C382:C385"/>
    <mergeCell ref="B382:B385"/>
    <mergeCell ref="A382:A385"/>
    <mergeCell ref="E382:E385"/>
    <mergeCell ref="F382:F383"/>
    <mergeCell ref="F384:F385"/>
    <mergeCell ref="G382:G383"/>
    <mergeCell ref="G384:G385"/>
    <mergeCell ref="H382:H385"/>
    <mergeCell ref="G4:H4"/>
    <mergeCell ref="A331:A334"/>
    <mergeCell ref="E331:E334"/>
    <mergeCell ref="F333:F334"/>
    <mergeCell ref="G331:G332"/>
    <mergeCell ref="G333:G334"/>
    <mergeCell ref="H331:H334"/>
    <mergeCell ref="F331:F332"/>
    <mergeCell ref="B331:B334"/>
    <mergeCell ref="C331:C332"/>
    <mergeCell ref="C333:C334"/>
    <mergeCell ref="H303:H306"/>
    <mergeCell ref="A293:A296"/>
    <mergeCell ref="B293:B296"/>
    <mergeCell ref="C293:C296"/>
    <mergeCell ref="E293:E296"/>
    <mergeCell ref="F293:F296"/>
    <mergeCell ref="G293:G296"/>
    <mergeCell ref="H293:H296"/>
    <mergeCell ref="A298:H298"/>
    <mergeCell ref="A277:A280"/>
    <mergeCell ref="B277:B280"/>
    <mergeCell ref="C277:C280"/>
    <mergeCell ref="E277:E280"/>
    <mergeCell ref="A371:A374"/>
    <mergeCell ref="B371:B374"/>
    <mergeCell ref="C371:C374"/>
    <mergeCell ref="E371:E374"/>
    <mergeCell ref="F371:F372"/>
    <mergeCell ref="G371:G372"/>
    <mergeCell ref="H371:H374"/>
    <mergeCell ref="F373:F374"/>
    <mergeCell ref="G373:G374"/>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4" manualBreakCount="24">
    <brk id="22" max="7" man="1"/>
    <brk id="42" max="7" man="1"/>
    <brk id="58" max="7" man="1"/>
    <brk id="81" max="7" man="1"/>
    <brk id="104" max="7" man="1"/>
    <brk id="113" max="16383" man="1"/>
    <brk id="126" max="16383" man="1"/>
    <brk id="136" max="7" man="1"/>
    <brk id="148" max="7" man="1"/>
    <brk id="164" max="7" man="1"/>
    <brk id="181" max="7" man="1"/>
    <brk id="198" max="7" man="1"/>
    <brk id="217" max="7" man="1"/>
    <brk id="230" max="7" man="1"/>
    <brk id="238" max="7" man="1"/>
    <brk id="250" max="7" man="1"/>
    <brk id="266" max="7" man="1"/>
    <brk id="275" max="7" man="1"/>
    <brk id="292" max="7" man="1"/>
    <brk id="310" max="7" man="1"/>
    <brk id="326" max="7" man="1"/>
    <brk id="342" max="7" man="1"/>
    <brk id="357" max="7" man="1"/>
    <brk id="3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dozloda.fin@gmail.com</cp:lastModifiedBy>
  <cp:lastPrinted>2025-04-14T11:46:48Z</cp:lastPrinted>
  <dcterms:created xsi:type="dcterms:W3CDTF">2022-10-20T14:25:48Z</dcterms:created>
  <dcterms:modified xsi:type="dcterms:W3CDTF">2025-08-26T13:32:43Z</dcterms:modified>
</cp:coreProperties>
</file>